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9040" windowHeight="16440" tabRatio="825" activeTab="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rashoda'!$B$1:$I$24</definedName>
    <definedName name="_xlnm.Print_Area" localSheetId="6">'Posebni dio'!$A$1:$C$9</definedName>
    <definedName name="_xlnm.Print_Area" localSheetId="0">SAŽETAK!$B$1:$K$27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H12" i="1"/>
  <c r="I12" i="1"/>
  <c r="J12" i="1"/>
  <c r="H21" i="3"/>
  <c r="D52" i="15"/>
  <c r="D51" i="15"/>
  <c r="D17" i="5" l="1"/>
  <c r="D7" i="15"/>
  <c r="C107" i="15"/>
  <c r="D107" i="15"/>
  <c r="E107" i="15"/>
  <c r="E110" i="15"/>
  <c r="E127" i="15"/>
  <c r="L14" i="3" l="1"/>
  <c r="K14" i="3"/>
  <c r="H13" i="3"/>
  <c r="I13" i="3"/>
  <c r="J13" i="3"/>
  <c r="G13" i="3"/>
  <c r="J24" i="3" l="1"/>
  <c r="F111" i="15"/>
  <c r="D110" i="15"/>
  <c r="C110" i="15"/>
  <c r="D111" i="15"/>
  <c r="E111" i="15"/>
  <c r="C111" i="15"/>
  <c r="C57" i="15" l="1"/>
  <c r="K13" i="1" l="1"/>
  <c r="L10" i="1"/>
  <c r="K10" i="1"/>
  <c r="K24" i="3" l="1"/>
  <c r="K25" i="3"/>
  <c r="L25" i="3"/>
  <c r="L24" i="3" l="1"/>
  <c r="F128" i="15" l="1"/>
  <c r="F129" i="15"/>
  <c r="K72" i="3" l="1"/>
  <c r="H10" i="10" l="1"/>
  <c r="H6" i="10"/>
  <c r="G10" i="10"/>
  <c r="G6" i="10"/>
  <c r="G12" i="1" l="1"/>
  <c r="K12" i="1" s="1"/>
  <c r="L12" i="1"/>
  <c r="G15" i="1"/>
  <c r="J16" i="1"/>
  <c r="I16" i="1"/>
  <c r="H16" i="1" l="1"/>
  <c r="G16" i="1"/>
  <c r="L16" i="1"/>
  <c r="L15" i="1"/>
  <c r="H26" i="1"/>
  <c r="I26" i="1"/>
  <c r="I27" i="1" s="1"/>
  <c r="J26" i="1"/>
  <c r="G26" i="1"/>
  <c r="H23" i="1"/>
  <c r="I23" i="1"/>
  <c r="J23" i="1"/>
  <c r="G23" i="1"/>
  <c r="L26" i="1" l="1"/>
  <c r="K23" i="1"/>
  <c r="K26" i="1"/>
  <c r="H27" i="1"/>
  <c r="L23" i="1"/>
  <c r="J27" i="1"/>
  <c r="L27" i="1" s="1"/>
  <c r="G27" i="1"/>
  <c r="D127" i="15"/>
  <c r="D126" i="15" s="1"/>
  <c r="D125" i="15" s="1"/>
  <c r="C127" i="15"/>
  <c r="C126" i="15" s="1"/>
  <c r="C125" i="15" s="1"/>
  <c r="D123" i="15"/>
  <c r="D122" i="15" s="1"/>
  <c r="D121" i="15" s="1"/>
  <c r="C123" i="15"/>
  <c r="C122" i="15" s="1"/>
  <c r="C121" i="15" s="1"/>
  <c r="E119" i="15"/>
  <c r="D119" i="15"/>
  <c r="C119" i="15"/>
  <c r="E115" i="15"/>
  <c r="D115" i="15"/>
  <c r="D114" i="15" s="1"/>
  <c r="D113" i="15" s="1"/>
  <c r="C115" i="15"/>
  <c r="C106" i="15"/>
  <c r="C105" i="15" s="1"/>
  <c r="D106" i="15"/>
  <c r="D105" i="15" s="1"/>
  <c r="D131" i="15" s="1"/>
  <c r="E103" i="15"/>
  <c r="D103" i="15"/>
  <c r="D102" i="15" s="1"/>
  <c r="C103" i="15"/>
  <c r="C102" i="15" s="1"/>
  <c r="E99" i="15"/>
  <c r="D99" i="15"/>
  <c r="D98" i="15" s="1"/>
  <c r="C99" i="15"/>
  <c r="C98" i="15" s="1"/>
  <c r="E95" i="15"/>
  <c r="D95" i="15"/>
  <c r="D94" i="15" s="1"/>
  <c r="C95" i="15"/>
  <c r="C94" i="15" s="1"/>
  <c r="E89" i="15"/>
  <c r="D89" i="15"/>
  <c r="C89" i="15"/>
  <c r="E81" i="15"/>
  <c r="D81" i="15"/>
  <c r="C81" i="15"/>
  <c r="E74" i="15"/>
  <c r="D74" i="15"/>
  <c r="C74" i="15"/>
  <c r="E71" i="15"/>
  <c r="D71" i="15"/>
  <c r="C71" i="15"/>
  <c r="E64" i="15"/>
  <c r="E63" i="15" s="1"/>
  <c r="E62" i="15" s="1"/>
  <c r="D64" i="15"/>
  <c r="D63" i="15" s="1"/>
  <c r="D62" i="15" s="1"/>
  <c r="C64" i="15"/>
  <c r="C63" i="15" s="1"/>
  <c r="C62" i="15" s="1"/>
  <c r="E60" i="15"/>
  <c r="D59" i="15"/>
  <c r="C60" i="15"/>
  <c r="C59" i="15" s="1"/>
  <c r="E57" i="15"/>
  <c r="D57" i="15"/>
  <c r="E53" i="15"/>
  <c r="D53" i="15"/>
  <c r="C53" i="15"/>
  <c r="E49" i="15"/>
  <c r="D49" i="15"/>
  <c r="D48" i="15" s="1"/>
  <c r="C49" i="15"/>
  <c r="C48" i="15" s="1"/>
  <c r="E43" i="15"/>
  <c r="D43" i="15"/>
  <c r="C43" i="15"/>
  <c r="E35" i="15"/>
  <c r="D35" i="15"/>
  <c r="C35" i="15"/>
  <c r="E28" i="15"/>
  <c r="D28" i="15"/>
  <c r="C28" i="15"/>
  <c r="E24" i="15"/>
  <c r="D24" i="15"/>
  <c r="C24" i="15"/>
  <c r="E20" i="15"/>
  <c r="D20" i="15"/>
  <c r="C20" i="15"/>
  <c r="E18" i="15"/>
  <c r="D18" i="15"/>
  <c r="C18" i="15"/>
  <c r="E15" i="15"/>
  <c r="D15" i="15"/>
  <c r="C15" i="15"/>
  <c r="H8" i="8"/>
  <c r="G8" i="8"/>
  <c r="F7" i="8"/>
  <c r="H7" i="8" s="1"/>
  <c r="E7" i="8"/>
  <c r="E6" i="8" s="1"/>
  <c r="D7" i="8"/>
  <c r="D6" i="8" s="1"/>
  <c r="C7" i="8"/>
  <c r="H19" i="5"/>
  <c r="G19" i="5"/>
  <c r="F18" i="5"/>
  <c r="E18" i="5"/>
  <c r="D18" i="5"/>
  <c r="C18" i="5"/>
  <c r="H17" i="5"/>
  <c r="G17" i="5"/>
  <c r="F16" i="5"/>
  <c r="E16" i="5"/>
  <c r="H16" i="5" s="1"/>
  <c r="D16" i="5"/>
  <c r="C16" i="5"/>
  <c r="C13" i="5" s="1"/>
  <c r="H15" i="5"/>
  <c r="G15" i="5"/>
  <c r="F14" i="5"/>
  <c r="E14" i="5"/>
  <c r="D14" i="5"/>
  <c r="C14" i="5"/>
  <c r="H12" i="5"/>
  <c r="G12" i="5"/>
  <c r="F11" i="5"/>
  <c r="E11" i="5"/>
  <c r="D11" i="5"/>
  <c r="C11" i="5"/>
  <c r="H10" i="5"/>
  <c r="G10" i="5"/>
  <c r="F9" i="5"/>
  <c r="E9" i="5"/>
  <c r="D9" i="5"/>
  <c r="C9" i="5"/>
  <c r="H8" i="5"/>
  <c r="G8" i="5"/>
  <c r="F7" i="5"/>
  <c r="E7" i="5"/>
  <c r="E6" i="5" s="1"/>
  <c r="D7" i="5"/>
  <c r="C7" i="5"/>
  <c r="L80" i="3"/>
  <c r="K80" i="3"/>
  <c r="J79" i="3"/>
  <c r="I79" i="3"/>
  <c r="I78" i="3" s="1"/>
  <c r="H79" i="3"/>
  <c r="H78" i="3" s="1"/>
  <c r="G79" i="3"/>
  <c r="G78" i="3"/>
  <c r="L77" i="3"/>
  <c r="K77" i="3"/>
  <c r="J76" i="3"/>
  <c r="I76" i="3"/>
  <c r="H76" i="3"/>
  <c r="G76" i="3"/>
  <c r="L75" i="3"/>
  <c r="K75" i="3"/>
  <c r="L74" i="3"/>
  <c r="K74" i="3"/>
  <c r="L73" i="3"/>
  <c r="K73" i="3"/>
  <c r="L72" i="3"/>
  <c r="J71" i="3"/>
  <c r="I71" i="3"/>
  <c r="H71" i="3"/>
  <c r="G71" i="3"/>
  <c r="L68" i="3"/>
  <c r="K68" i="3"/>
  <c r="J67" i="3"/>
  <c r="I67" i="3"/>
  <c r="I66" i="3" s="1"/>
  <c r="H67" i="3"/>
  <c r="H66" i="3" s="1"/>
  <c r="G67" i="3"/>
  <c r="G66" i="3" s="1"/>
  <c r="L65" i="3"/>
  <c r="K65" i="3"/>
  <c r="L64" i="3"/>
  <c r="K64" i="3"/>
  <c r="L63" i="3"/>
  <c r="K63" i="3"/>
  <c r="L62" i="3"/>
  <c r="K62" i="3"/>
  <c r="L61" i="3"/>
  <c r="K61" i="3"/>
  <c r="J60" i="3"/>
  <c r="I60" i="3"/>
  <c r="H60" i="3"/>
  <c r="G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J51" i="3"/>
  <c r="I51" i="3"/>
  <c r="H51" i="3"/>
  <c r="G51" i="3"/>
  <c r="L50" i="3"/>
  <c r="K50" i="3"/>
  <c r="L49" i="3"/>
  <c r="K49" i="3"/>
  <c r="L48" i="3"/>
  <c r="K48" i="3"/>
  <c r="L47" i="3"/>
  <c r="K47" i="3"/>
  <c r="L46" i="3"/>
  <c r="K46" i="3"/>
  <c r="L45" i="3"/>
  <c r="K45" i="3"/>
  <c r="J44" i="3"/>
  <c r="I44" i="3"/>
  <c r="H44" i="3"/>
  <c r="G44" i="3"/>
  <c r="L43" i="3"/>
  <c r="K43" i="3"/>
  <c r="L42" i="3"/>
  <c r="K42" i="3"/>
  <c r="L41" i="3"/>
  <c r="K41" i="3"/>
  <c r="J40" i="3"/>
  <c r="I40" i="3"/>
  <c r="H40" i="3"/>
  <c r="G40" i="3"/>
  <c r="L38" i="3"/>
  <c r="K38" i="3"/>
  <c r="L37" i="3"/>
  <c r="K37" i="3"/>
  <c r="J36" i="3"/>
  <c r="I36" i="3"/>
  <c r="H36" i="3"/>
  <c r="G36" i="3"/>
  <c r="L35" i="3"/>
  <c r="K35" i="3"/>
  <c r="J34" i="3"/>
  <c r="I34" i="3"/>
  <c r="H34" i="3"/>
  <c r="G34" i="3"/>
  <c r="L33" i="3"/>
  <c r="K33" i="3"/>
  <c r="L32" i="3"/>
  <c r="K32" i="3"/>
  <c r="J31" i="3"/>
  <c r="I31" i="3"/>
  <c r="H31" i="3"/>
  <c r="G31" i="3"/>
  <c r="L23" i="3"/>
  <c r="K23" i="3"/>
  <c r="L22" i="3"/>
  <c r="K22" i="3"/>
  <c r="J21" i="3"/>
  <c r="I21" i="3"/>
  <c r="I20" i="3" s="1"/>
  <c r="H20" i="3"/>
  <c r="G21" i="3"/>
  <c r="G20" i="3" s="1"/>
  <c r="L19" i="3"/>
  <c r="K19" i="3"/>
  <c r="L18" i="3"/>
  <c r="K18" i="3"/>
  <c r="J17" i="3"/>
  <c r="I17" i="3"/>
  <c r="I16" i="3" s="1"/>
  <c r="H17" i="3"/>
  <c r="H16" i="3" s="1"/>
  <c r="G17" i="3"/>
  <c r="G16" i="3" s="1"/>
  <c r="L15" i="3"/>
  <c r="K15" i="3"/>
  <c r="L13" i="3"/>
  <c r="H12" i="3"/>
  <c r="G12" i="3"/>
  <c r="I12" i="3"/>
  <c r="C131" i="15" l="1"/>
  <c r="K27" i="1"/>
  <c r="I70" i="3"/>
  <c r="G16" i="5"/>
  <c r="K67" i="3"/>
  <c r="K79" i="3"/>
  <c r="H9" i="5"/>
  <c r="C70" i="15"/>
  <c r="C69" i="15" s="1"/>
  <c r="F15" i="15"/>
  <c r="F20" i="15"/>
  <c r="F28" i="15"/>
  <c r="F43" i="15"/>
  <c r="F74" i="15"/>
  <c r="F89" i="15"/>
  <c r="F99" i="15"/>
  <c r="L40" i="3"/>
  <c r="K40" i="3"/>
  <c r="L51" i="3"/>
  <c r="J70" i="3"/>
  <c r="L70" i="3" s="1"/>
  <c r="L44" i="3"/>
  <c r="J39" i="3"/>
  <c r="L31" i="3"/>
  <c r="F64" i="15"/>
  <c r="G11" i="3"/>
  <c r="G10" i="3" s="1"/>
  <c r="L34" i="3"/>
  <c r="L36" i="3"/>
  <c r="J66" i="3"/>
  <c r="K66" i="3" s="1"/>
  <c r="L79" i="3"/>
  <c r="H11" i="3"/>
  <c r="H10" i="3" s="1"/>
  <c r="K31" i="3"/>
  <c r="H39" i="3"/>
  <c r="G70" i="3"/>
  <c r="G69" i="3" s="1"/>
  <c r="J78" i="3"/>
  <c r="K78" i="3" s="1"/>
  <c r="K21" i="3"/>
  <c r="H30" i="3"/>
  <c r="I39" i="3"/>
  <c r="I69" i="3"/>
  <c r="L17" i="3"/>
  <c r="I30" i="3"/>
  <c r="G30" i="3"/>
  <c r="K76" i="3"/>
  <c r="F53" i="15"/>
  <c r="D70" i="15"/>
  <c r="D69" i="15" s="1"/>
  <c r="F115" i="15"/>
  <c r="D14" i="15"/>
  <c r="C52" i="15"/>
  <c r="C51" i="15" s="1"/>
  <c r="C114" i="15"/>
  <c r="C113" i="15" s="1"/>
  <c r="F60" i="15"/>
  <c r="D23" i="15"/>
  <c r="F81" i="15"/>
  <c r="E14" i="15"/>
  <c r="F18" i="15"/>
  <c r="F24" i="15"/>
  <c r="F35" i="15"/>
  <c r="F107" i="15"/>
  <c r="C23" i="15"/>
  <c r="F71" i="15"/>
  <c r="C14" i="15"/>
  <c r="E52" i="15"/>
  <c r="F57" i="15"/>
  <c r="E114" i="15"/>
  <c r="F114" i="15" s="1"/>
  <c r="F119" i="15"/>
  <c r="F49" i="15"/>
  <c r="F95" i="15"/>
  <c r="E59" i="15"/>
  <c r="F59" i="15" s="1"/>
  <c r="C97" i="15"/>
  <c r="E48" i="15"/>
  <c r="F48" i="15" s="1"/>
  <c r="D97" i="15"/>
  <c r="F103" i="15"/>
  <c r="E94" i="15"/>
  <c r="F94" i="15" s="1"/>
  <c r="F127" i="15"/>
  <c r="F6" i="5"/>
  <c r="H6" i="5" s="1"/>
  <c r="G7" i="8"/>
  <c r="E98" i="15"/>
  <c r="F98" i="15" s="1"/>
  <c r="K60" i="3"/>
  <c r="K51" i="3"/>
  <c r="K44" i="3"/>
  <c r="G11" i="5"/>
  <c r="I11" i="3"/>
  <c r="I10" i="3" s="1"/>
  <c r="F62" i="15"/>
  <c r="K34" i="3"/>
  <c r="G9" i="5"/>
  <c r="J16" i="3"/>
  <c r="C6" i="8"/>
  <c r="K17" i="3"/>
  <c r="K36" i="3"/>
  <c r="L60" i="3"/>
  <c r="H70" i="3"/>
  <c r="H69" i="3" s="1"/>
  <c r="L76" i="3"/>
  <c r="C6" i="5"/>
  <c r="E23" i="15"/>
  <c r="E70" i="15"/>
  <c r="E126" i="15"/>
  <c r="J20" i="3"/>
  <c r="L67" i="3"/>
  <c r="L71" i="3"/>
  <c r="E102" i="15"/>
  <c r="F102" i="15" s="1"/>
  <c r="E106" i="15"/>
  <c r="E105" i="15" s="1"/>
  <c r="E131" i="15" s="1"/>
  <c r="L21" i="3"/>
  <c r="H11" i="5"/>
  <c r="J30" i="3"/>
  <c r="K30" i="3" s="1"/>
  <c r="D6" i="5"/>
  <c r="G14" i="5"/>
  <c r="F6" i="8"/>
  <c r="H6" i="8" s="1"/>
  <c r="K71" i="3"/>
  <c r="F63" i="15"/>
  <c r="H18" i="5"/>
  <c r="D13" i="5"/>
  <c r="F13" i="5"/>
  <c r="G13" i="5" s="1"/>
  <c r="G18" i="5"/>
  <c r="J12" i="3"/>
  <c r="J11" i="3" s="1"/>
  <c r="J10" i="3" s="1"/>
  <c r="K13" i="3"/>
  <c r="H14" i="5"/>
  <c r="H7" i="5"/>
  <c r="E13" i="5"/>
  <c r="G7" i="5"/>
  <c r="G39" i="3"/>
  <c r="D13" i="15" l="1"/>
  <c r="D12" i="15" s="1"/>
  <c r="F14" i="15"/>
  <c r="E113" i="15"/>
  <c r="F113" i="15" s="1"/>
  <c r="F52" i="15"/>
  <c r="F23" i="15"/>
  <c r="C13" i="15"/>
  <c r="C12" i="15" s="1"/>
  <c r="C7" i="15" s="1"/>
  <c r="C6" i="15" s="1"/>
  <c r="I29" i="3"/>
  <c r="I28" i="3" s="1"/>
  <c r="L39" i="3"/>
  <c r="K39" i="3"/>
  <c r="L66" i="3"/>
  <c r="J69" i="3"/>
  <c r="L69" i="3" s="1"/>
  <c r="K70" i="3"/>
  <c r="H29" i="3"/>
  <c r="H28" i="3" s="1"/>
  <c r="L78" i="3"/>
  <c r="D68" i="15"/>
  <c r="D8" i="15" s="1"/>
  <c r="E13" i="15"/>
  <c r="E51" i="15"/>
  <c r="F51" i="15" s="1"/>
  <c r="C68" i="15"/>
  <c r="C8" i="15" s="1"/>
  <c r="G6" i="5"/>
  <c r="G6" i="8"/>
  <c r="F106" i="15"/>
  <c r="F105" i="15"/>
  <c r="L20" i="3"/>
  <c r="K20" i="3"/>
  <c r="L16" i="3"/>
  <c r="K16" i="3"/>
  <c r="E125" i="15"/>
  <c r="F125" i="15" s="1"/>
  <c r="F126" i="15"/>
  <c r="J29" i="3"/>
  <c r="L30" i="3"/>
  <c r="E97" i="15"/>
  <c r="F97" i="15" s="1"/>
  <c r="F13" i="15"/>
  <c r="E69" i="15"/>
  <c r="F70" i="15"/>
  <c r="H13" i="5"/>
  <c r="K12" i="3"/>
  <c r="L12" i="3"/>
  <c r="G29" i="3"/>
  <c r="K29" i="3" l="1"/>
  <c r="D6" i="15"/>
  <c r="E12" i="15"/>
  <c r="F12" i="15" s="1"/>
  <c r="K69" i="3"/>
  <c r="G28" i="3"/>
  <c r="F69" i="15"/>
  <c r="E68" i="15"/>
  <c r="L29" i="3"/>
  <c r="J28" i="3"/>
  <c r="L28" i="3" s="1"/>
  <c r="K11" i="3"/>
  <c r="L11" i="3"/>
  <c r="E7" i="15" l="1"/>
  <c r="F68" i="15"/>
  <c r="E8" i="15"/>
  <c r="F8" i="15" s="1"/>
  <c r="F112" i="15"/>
  <c r="K28" i="3"/>
  <c r="K10" i="3"/>
  <c r="L10" i="3"/>
  <c r="F9" i="15"/>
  <c r="F7" i="15" l="1"/>
  <c r="E6" i="15"/>
  <c r="F123" i="15"/>
  <c r="F122" i="15"/>
  <c r="E123" i="15"/>
  <c r="E122" i="15"/>
  <c r="E121" i="15"/>
  <c r="F121" i="15"/>
</calcChain>
</file>

<file path=xl/sharedStrings.xml><?xml version="1.0" encoding="utf-8"?>
<sst xmlns="http://schemas.openxmlformats.org/spreadsheetml/2006/main" count="509" uniqueCount="206">
  <si>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</si>
  <si>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</si>
  <si>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</si>
  <si>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</si>
  <si>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</si>
  <si>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</si>
  <si>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</si>
  <si>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</si>
  <si>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</si>
  <si>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</si>
  <si>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</si>
  <si>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</si>
  <si>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</si>
  <si>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</si>
  <si>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</si>
  <si>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</si>
  <si>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</si>
  <si>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</si>
  <si>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</si>
  <si>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</si>
  <si>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</si>
  <si>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</si>
  <si>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</si>
  <si>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</si>
  <si>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</si>
  <si>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</si>
  <si>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</si>
  <si>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</si>
  <si>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</si>
  <si>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</si>
  <si>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</si>
  <si>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</si>
  <si>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</si>
  <si>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</si>
  <si>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</si>
  <si>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</si>
  <si>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</si>
  <si>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</si>
  <si>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</si>
  <si>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</si>
  <si>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</si>
  <si>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2024. GODINE</t>
  </si>
  <si>
    <t xml:space="preserve">OSTVARENJE/IZVRŠENJE 
1.-6.2023. </t>
  </si>
  <si>
    <t>IZVORNI PLAN ILI REBALANS 2024.*</t>
  </si>
  <si>
    <t>TEKUĆI PLAN 2024.*</t>
  </si>
  <si>
    <t xml:space="preserve">OSTVARENJE/IZVRŠENJE 
1.-6.2024. </t>
  </si>
  <si>
    <t xml:space="preserve">OSTVARENJE/ IZVRŠENJE 
1.-6.2023. </t>
  </si>
  <si>
    <t xml:space="preserve">OSTVARENJE/ IZVRŠENJE 
1.-6.2024. </t>
  </si>
  <si>
    <t xml:space="preserve"> IZVRŠENJE 
1.-6.2023. </t>
  </si>
  <si>
    <t xml:space="preserve"> IZVRŠENJE 
1.-6.2024. </t>
  </si>
  <si>
    <t>6</t>
  </si>
  <si>
    <t>PRIHODI</t>
  </si>
  <si>
    <t>63</t>
  </si>
  <si>
    <t>POMOĆI IZ INOZ. I SUBJ. UNUTAR OPĆEG PRORAČUNA</t>
  </si>
  <si>
    <t>639</t>
  </si>
  <si>
    <t>Prijenosi između proračunskih korisnika istog proračuna</t>
  </si>
  <si>
    <t>6393</t>
  </si>
  <si>
    <t>Tekući prijenosi između proračunskih korisnika istog proračuna temeljem prijenosa EU sredstava</t>
  </si>
  <si>
    <t>66</t>
  </si>
  <si>
    <t>PRIHODI OD PRODAJE PROIZ.I ROBE,PRUŽ.USLUGA,DONACIJA</t>
  </si>
  <si>
    <t>661</t>
  </si>
  <si>
    <t>PRIHODI OD PRODAJE PROIZ. I ROBE,PRUŽ.USLUGA</t>
  </si>
  <si>
    <t>6614</t>
  </si>
  <si>
    <t>PRIHODI OD PRODAJE PROIZVODA I 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</si>
  <si>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</si>
  <si>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</si>
  <si>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</si>
  <si>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</si>
  <si>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</si>
  <si>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</si>
  <si>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</si>
  <si>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</si>
  <si>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</si>
  <si>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</si>
  <si>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</si>
  <si>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</si>
  <si>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</si>
  <si>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</si>
  <si>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</si>
  <si>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</si>
  <si>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</si>
  <si>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</si>
  <si>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</si>
  <si>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</si>
  <si>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</si>
  <si>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</si>
  <si>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</si>
  <si>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</si>
  <si>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</si>
  <si>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</si>
  <si>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</si>
  <si>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</si>
  <si>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</si>
  <si>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</si>
  <si>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</si>
  <si>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</si>
  <si>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</si>
  <si>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</si>
  <si>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</si>
  <si>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</si>
  <si>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</si>
  <si>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</si>
  <si>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</si>
  <si>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</si>
  <si>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</si>
  <si>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</si>
  <si>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</si>
  <si>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</si>
  <si>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</si>
  <si>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</si>
  <si>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</si>
  <si>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</si>
  <si>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</si>
  <si>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</si>
  <si>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</si>
  <si>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</si>
  <si>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</si>
  <si>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</si>
  <si>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</si>
  <si>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</si>
  <si>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</si>
  <si>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</si>
  <si>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</si>
  <si>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</si>
  <si>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</si>
  <si>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</si>
  <si>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</si>
  <si>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</si>
  <si>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</si>
  <si>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</si>
  <si>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</si>
  <si>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</si>
  <si>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</si>
  <si>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</si>
  <si>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</si>
  <si>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</si>
  <si>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</si>
  <si>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</si>
  <si>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</si>
  <si>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</si>
  <si>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</si>
  <si>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</si>
  <si>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</si>
  <si>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</si>
  <si>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</si>
  <si>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</si>
  <si>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</si>
  <si>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</si>
  <si>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</si>
  <si>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</si>
  <si>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</si>
  <si>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</si>
  <si>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</si>
  <si>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</si>
  <si>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</si>
  <si>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</si>
  <si>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</si>
  <si>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</si>
  <si>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</si>
  <si>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</si>
  <si>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</si>
  <si>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</si>
  <si>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</si>
  <si>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</si>
  <si>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</si>
  <si>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</si>
  <si>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</si>
  <si>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</si>
  <si>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</si>
  <si>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</si>
  <si>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</si>
  <si>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</si>
  <si>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</si>
  <si>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</si>
  <si>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</si>
  <si>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</si>
  <si>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</si>
  <si>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</si>
  <si>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</si>
  <si>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5 Pomoći</t>
  </si>
  <si>
    <t>52 Ostale pomoći</t>
  </si>
  <si>
    <t>3 Javni red i sigurnost</t>
  </si>
  <si>
    <t>0340 Zatvori</t>
  </si>
  <si>
    <t>109 Ministarstvo pravosuđa i uprave</t>
  </si>
  <si>
    <t>15 Zatvori i kaznionice</t>
  </si>
  <si>
    <t>3201 KAZNIONICA U VALTURI</t>
  </si>
  <si>
    <t>2809 Upravljanje zatvorskim i probacijskim sustavom</t>
  </si>
  <si>
    <t>11</t>
  </si>
  <si>
    <t>52</t>
  </si>
  <si>
    <t>A630000</t>
  </si>
  <si>
    <t>Izvršavanje kazne zatvora, mjere pritvora i odgojne mjere</t>
  </si>
  <si>
    <t>TEKUĆI PLAN  2024.*</t>
  </si>
  <si>
    <t>IZVRŠENJE 1.-6.2024.*</t>
  </si>
  <si>
    <t xml:space="preserve">INDEKS**
</t>
  </si>
  <si>
    <t>Opći prihodi i primici</t>
  </si>
  <si>
    <t>A630113</t>
  </si>
  <si>
    <t>Izvršavanje kazne zatvora, mjere pritvora i odgojne mjere (iz evidencijskih prihoda)</t>
  </si>
  <si>
    <t>Vlastiti prihodi</t>
  </si>
  <si>
    <t>6391</t>
  </si>
  <si>
    <t xml:space="preserve">Tekući prijenosi između proračunskih korisnika istog proračuna </t>
  </si>
  <si>
    <t>68</t>
  </si>
  <si>
    <t>OSTALI PRIHODI</t>
  </si>
  <si>
    <t>683</t>
  </si>
  <si>
    <t>Kazne, upravne mjere i ostali prihodi</t>
  </si>
  <si>
    <t>Ostali prihodi</t>
  </si>
  <si>
    <t>6831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</si>
</sst>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47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9" fontId="19" fillId="6" borderId="14" xfId="2" applyNumberFormat="1" applyFont="1" applyFill="1" applyBorder="1" applyAlignment="1">
      <alignment horizontal="center" wrapText="1"/>
    </xf>
    <xf numFmtId="164" fontId="19" fillId="6" borderId="14" xfId="2" applyFont="1" applyFill="1" applyBorder="1" applyAlignment="1">
      <alignment horizontal="left" wrapText="1"/>
    </xf>
    <xf numFmtId="4" fontId="17" fillId="7" borderId="14" xfId="2" applyNumberFormat="1" applyFont="1" applyFill="1" applyBorder="1"/>
    <xf numFmtId="1" fontId="3" fillId="2" borderId="3" xfId="0" applyNumberFormat="1" applyFont="1" applyFill="1" applyBorder="1" applyAlignment="1">
      <alignment horizontal="left"/>
    </xf>
    <xf numFmtId="49" fontId="3" fillId="9" borderId="3" xfId="2" applyNumberFormat="1" applyFont="1" applyFill="1" applyBorder="1" applyAlignment="1">
      <alignment horizontal="center" wrapText="1"/>
    </xf>
    <xf numFmtId="4" fontId="7" fillId="2" borderId="3" xfId="2" applyNumberFormat="1" applyFont="1" applyFill="1" applyBorder="1"/>
    <xf numFmtId="4" fontId="3" fillId="2" borderId="3" xfId="0" applyNumberFormat="1" applyFont="1" applyFill="1" applyBorder="1"/>
    <xf numFmtId="3" fontId="6" fillId="2" borderId="3" xfId="0" applyNumberFormat="1" applyFont="1" applyFill="1" applyBorder="1"/>
    <xf numFmtId="3" fontId="6" fillId="2" borderId="3" xfId="0" applyNumberFormat="1" applyFont="1" applyFill="1" applyBorder="1" applyAlignment="1">
      <alignment horizontal="left"/>
    </xf>
    <xf numFmtId="1" fontId="20" fillId="2" borderId="3" xfId="0" applyNumberFormat="1" applyFont="1" applyFill="1" applyBorder="1" applyAlignment="1">
      <alignment horizontal="left"/>
    </xf>
    <xf numFmtId="164" fontId="18" fillId="0" borderId="0" xfId="2" applyFont="1" applyFill="1"/>
    <xf numFmtId="49" fontId="6" fillId="0" borderId="15" xfId="2" applyNumberFormat="1" applyFont="1" applyFill="1" applyBorder="1" applyAlignment="1">
      <alignment horizontal="center" wrapText="1"/>
    </xf>
    <xf numFmtId="4" fontId="18" fillId="0" borderId="15" xfId="2" applyNumberFormat="1" applyFont="1" applyFill="1" applyBorder="1"/>
    <xf numFmtId="4" fontId="9" fillId="0" borderId="15" xfId="2" applyNumberFormat="1" applyFont="1" applyFill="1" applyBorder="1"/>
    <xf numFmtId="165" fontId="7" fillId="0" borderId="14" xfId="2" applyNumberFormat="1" applyFont="1" applyFill="1" applyBorder="1" applyAlignment="1">
      <alignment horizontal="center"/>
    </xf>
    <xf numFmtId="165" fontId="7" fillId="0" borderId="14" xfId="2" applyNumberFormat="1" applyFont="1" applyFill="1" applyBorder="1" applyAlignment="1"/>
    <xf numFmtId="4" fontId="7" fillId="0" borderId="14" xfId="2" applyNumberFormat="1" applyFont="1" applyFill="1" applyBorder="1" applyAlignment="1">
      <alignment wrapText="1"/>
    </xf>
    <xf numFmtId="4" fontId="18" fillId="0" borderId="14" xfId="2" applyNumberFormat="1" applyFont="1" applyFill="1" applyBorder="1" applyAlignment="1"/>
    <xf numFmtId="49" fontId="6" fillId="10" borderId="16" xfId="2" applyNumberFormat="1" applyFont="1" applyFill="1" applyBorder="1" applyAlignment="1">
      <alignment horizontal="center" wrapText="1"/>
    </xf>
    <xf numFmtId="164" fontId="6" fillId="10" borderId="16" xfId="2" applyFont="1" applyFill="1" applyBorder="1" applyAlignment="1">
      <alignment horizontal="left" wrapText="1"/>
    </xf>
    <xf numFmtId="4" fontId="9" fillId="10" borderId="16" xfId="2" applyNumberFormat="1" applyFont="1" applyFill="1" applyBorder="1"/>
    <xf numFmtId="164" fontId="6" fillId="0" borderId="15" xfId="2" applyFont="1" applyFill="1" applyBorder="1" applyAlignment="1">
      <alignment horizontal="left" wrapText="1"/>
    </xf>
    <xf numFmtId="4" fontId="17" fillId="7" borderId="3" xfId="2" applyNumberFormat="1" applyFont="1" applyFill="1" applyBorder="1"/>
    <xf numFmtId="4" fontId="18" fillId="0" borderId="0" xfId="3" applyNumberFormat="1" applyFont="1"/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workbookViewId="0">
      <selection activeCell="O6" sqref="O6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31" t="s">
        <v>41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20"/>
    </row>
    <row r="2" spans="2:13" ht="18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30" t="s">
        <v>4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9"/>
    </row>
    <row r="4" spans="2:13" ht="17.45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30" t="s">
        <v>24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8"/>
    </row>
    <row r="6" spans="2:13" ht="18" customHeight="1" x14ac:dyDescent="0.3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37" t="s">
        <v>31</v>
      </c>
      <c r="C7" s="137"/>
      <c r="D7" s="137"/>
      <c r="E7" s="137"/>
      <c r="F7" s="137"/>
      <c r="G7" s="5"/>
      <c r="H7" s="6"/>
      <c r="I7" s="6"/>
      <c r="J7" s="6"/>
      <c r="K7" s="22"/>
      <c r="L7" s="22"/>
    </row>
    <row r="8" spans="2:13" ht="25.5" x14ac:dyDescent="0.25">
      <c r="B8" s="134" t="s">
        <v>3</v>
      </c>
      <c r="C8" s="134"/>
      <c r="D8" s="134"/>
      <c r="E8" s="134"/>
      <c r="F8" s="13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ht="14.45" x14ac:dyDescent="0.3">
      <c r="B9" s="135">
        <v>1</v>
      </c>
      <c r="C9" s="135"/>
      <c r="D9" s="135"/>
      <c r="E9" s="135"/>
      <c r="F9" s="13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ht="14.45" x14ac:dyDescent="0.3">
      <c r="B10" s="129" t="s">
        <v>8</v>
      </c>
      <c r="C10" s="125"/>
      <c r="D10" s="125"/>
      <c r="E10" s="125"/>
      <c r="F10" s="121"/>
      <c r="G10" s="85">
        <v>1989098.29</v>
      </c>
      <c r="H10" s="86">
        <v>4426560</v>
      </c>
      <c r="I10" s="86">
        <v>4579191</v>
      </c>
      <c r="J10" s="86">
        <v>2532099.5599999996</v>
      </c>
      <c r="K10" s="86">
        <f>J10/G10*100</f>
        <v>127.29886565836823</v>
      </c>
      <c r="L10" s="86">
        <f>J10/I10*100</f>
        <v>55.295783905934471</v>
      </c>
    </row>
    <row r="11" spans="2:13" ht="14.45" x14ac:dyDescent="0.3">
      <c r="B11" s="120" t="s">
        <v>7</v>
      </c>
      <c r="C11" s="121"/>
      <c r="D11" s="121"/>
      <c r="E11" s="121"/>
      <c r="F11" s="121"/>
      <c r="G11" s="85">
        <v>0</v>
      </c>
      <c r="H11" s="86">
        <v>0</v>
      </c>
      <c r="I11" s="86">
        <v>0</v>
      </c>
      <c r="J11" s="86">
        <v>0</v>
      </c>
      <c r="K11" s="86"/>
      <c r="L11" s="86"/>
    </row>
    <row r="12" spans="2:13" ht="14.45" x14ac:dyDescent="0.3">
      <c r="B12" s="132" t="s">
        <v>0</v>
      </c>
      <c r="C12" s="123"/>
      <c r="D12" s="123"/>
      <c r="E12" s="123"/>
      <c r="F12" s="133"/>
      <c r="G12" s="87">
        <f>G10+G11</f>
        <v>1989098.29</v>
      </c>
      <c r="H12" s="87">
        <f t="shared" ref="H12:J12" si="0">H10+H11</f>
        <v>4426560</v>
      </c>
      <c r="I12" s="87">
        <f t="shared" si="0"/>
        <v>4579191</v>
      </c>
      <c r="J12" s="87">
        <f t="shared" si="0"/>
        <v>2532099.5599999996</v>
      </c>
      <c r="K12" s="88">
        <f>J12/G12*100</f>
        <v>127.29886565836823</v>
      </c>
      <c r="L12" s="88">
        <f>J12/I12*100</f>
        <v>55.295783905934471</v>
      </c>
    </row>
    <row r="13" spans="2:13" ht="14.45" x14ac:dyDescent="0.3">
      <c r="B13" s="124" t="s">
        <v>9</v>
      </c>
      <c r="C13" s="125"/>
      <c r="D13" s="125"/>
      <c r="E13" s="125"/>
      <c r="F13" s="125"/>
      <c r="G13" s="89">
        <v>1828545.5300000003</v>
      </c>
      <c r="H13" s="86">
        <v>4187793</v>
      </c>
      <c r="I13" s="86">
        <v>4187793</v>
      </c>
      <c r="J13" s="86">
        <v>2124071.81</v>
      </c>
      <c r="K13" s="86">
        <f>J138</f>
        <v>0</v>
      </c>
      <c r="L13" s="86"/>
    </row>
    <row r="14" spans="2:13" ht="14.45" x14ac:dyDescent="0.3">
      <c r="B14" s="120" t="s">
        <v>10</v>
      </c>
      <c r="C14" s="121"/>
      <c r="D14" s="121"/>
      <c r="E14" s="121"/>
      <c r="F14" s="121"/>
      <c r="G14" s="85">
        <v>52418.85</v>
      </c>
      <c r="H14" s="86">
        <v>238767</v>
      </c>
      <c r="I14" s="86">
        <v>391398</v>
      </c>
      <c r="J14" s="86">
        <v>233653.55</v>
      </c>
      <c r="K14" s="86"/>
      <c r="L14" s="86"/>
    </row>
    <row r="15" spans="2:13" ht="14.45" x14ac:dyDescent="0.3">
      <c r="B15" s="14" t="s">
        <v>1</v>
      </c>
      <c r="C15" s="15"/>
      <c r="D15" s="15"/>
      <c r="E15" s="15"/>
      <c r="F15" s="15"/>
      <c r="G15" s="87">
        <f>G13+G14</f>
        <v>1880964.3800000004</v>
      </c>
      <c r="H15" s="87">
        <f t="shared" ref="H15:J15" si="1">H13+H14</f>
        <v>4426560</v>
      </c>
      <c r="I15" s="87">
        <f t="shared" si="1"/>
        <v>4579191</v>
      </c>
      <c r="J15" s="87">
        <f t="shared" si="1"/>
        <v>2357725.36</v>
      </c>
      <c r="K15" s="88"/>
      <c r="L15" s="88">
        <f>J15/I15*100</f>
        <v>51.487814332269608</v>
      </c>
    </row>
    <row r="16" spans="2:13" x14ac:dyDescent="0.25">
      <c r="B16" s="122" t="s">
        <v>2</v>
      </c>
      <c r="C16" s="123"/>
      <c r="D16" s="123"/>
      <c r="E16" s="123"/>
      <c r="F16" s="123"/>
      <c r="G16" s="90">
        <f>G12-G15</f>
        <v>108133.90999999968</v>
      </c>
      <c r="H16" s="90">
        <f t="shared" ref="H16:J16" si="2">H12-H15</f>
        <v>0</v>
      </c>
      <c r="I16" s="90">
        <f t="shared" si="2"/>
        <v>0</v>
      </c>
      <c r="J16" s="90">
        <f t="shared" si="2"/>
        <v>174374.19999999972</v>
      </c>
      <c r="K16" s="88"/>
      <c r="L16" s="88" t="e">
        <f>J16/I16*100</f>
        <v>#DIV/0!</v>
      </c>
    </row>
    <row r="17" spans="1:49" ht="17.45" x14ac:dyDescent="0.3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37" t="s">
        <v>28</v>
      </c>
      <c r="C18" s="137"/>
      <c r="D18" s="137"/>
      <c r="E18" s="137"/>
      <c r="F18" s="137"/>
      <c r="G18" s="7"/>
      <c r="H18" s="7"/>
      <c r="I18" s="7"/>
      <c r="J18" s="7"/>
      <c r="K18" s="1"/>
      <c r="L18" s="1"/>
      <c r="M18" s="1"/>
    </row>
    <row r="19" spans="1:49" ht="25.5" x14ac:dyDescent="0.25">
      <c r="B19" s="134" t="s">
        <v>3</v>
      </c>
      <c r="C19" s="134"/>
      <c r="D19" s="134"/>
      <c r="E19" s="134"/>
      <c r="F19" s="13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ht="14.45" x14ac:dyDescent="0.3">
      <c r="B20" s="138">
        <v>1</v>
      </c>
      <c r="C20" s="139"/>
      <c r="D20" s="139"/>
      <c r="E20" s="139"/>
      <c r="F20" s="139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29" t="s">
        <v>11</v>
      </c>
      <c r="C21" s="140"/>
      <c r="D21" s="140"/>
      <c r="E21" s="140"/>
      <c r="F21" s="140"/>
      <c r="G21" s="91">
        <v>0</v>
      </c>
      <c r="H21" s="86">
        <v>0</v>
      </c>
      <c r="I21" s="86">
        <v>0</v>
      </c>
      <c r="J21" s="86">
        <v>0</v>
      </c>
      <c r="K21" s="86"/>
      <c r="L21" s="86"/>
    </row>
    <row r="22" spans="1:49" ht="14.45" x14ac:dyDescent="0.3">
      <c r="B22" s="129" t="s">
        <v>12</v>
      </c>
      <c r="C22" s="125"/>
      <c r="D22" s="125"/>
      <c r="E22" s="125"/>
      <c r="F22" s="125"/>
      <c r="G22" s="89">
        <v>0</v>
      </c>
      <c r="H22" s="86">
        <v>0</v>
      </c>
      <c r="I22" s="86">
        <v>0</v>
      </c>
      <c r="J22" s="86">
        <v>0</v>
      </c>
      <c r="K22" s="86"/>
      <c r="L22" s="86"/>
    </row>
    <row r="23" spans="1:49" ht="15" customHeight="1" x14ac:dyDescent="0.3">
      <c r="B23" s="126" t="s">
        <v>23</v>
      </c>
      <c r="C23" s="127"/>
      <c r="D23" s="127"/>
      <c r="E23" s="127"/>
      <c r="F23" s="128"/>
      <c r="G23" s="92">
        <f>G21-G22</f>
        <v>0</v>
      </c>
      <c r="H23" s="92">
        <f t="shared" ref="H23:J23" si="3">H21-H22</f>
        <v>0</v>
      </c>
      <c r="I23" s="92">
        <f t="shared" si="3"/>
        <v>0</v>
      </c>
      <c r="J23" s="92">
        <f t="shared" si="3"/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3">
      <c r="A24"/>
      <c r="B24" s="129" t="s">
        <v>5</v>
      </c>
      <c r="C24" s="125"/>
      <c r="D24" s="125"/>
      <c r="E24" s="125"/>
      <c r="F24" s="125"/>
      <c r="G24" s="89">
        <v>616187.99372685654</v>
      </c>
      <c r="H24" s="86">
        <v>0</v>
      </c>
      <c r="I24" s="86">
        <v>0</v>
      </c>
      <c r="J24" s="86">
        <v>806916.25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29" t="s">
        <v>27</v>
      </c>
      <c r="C25" s="125"/>
      <c r="D25" s="125"/>
      <c r="E25" s="125"/>
      <c r="F25" s="125"/>
      <c r="G25" s="89">
        <v>724321.90372685657</v>
      </c>
      <c r="H25" s="86">
        <v>0</v>
      </c>
      <c r="I25" s="86">
        <v>0</v>
      </c>
      <c r="J25" s="86">
        <v>981290.45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ht="14.45" x14ac:dyDescent="0.3">
      <c r="A26" s="35"/>
      <c r="B26" s="126" t="s">
        <v>29</v>
      </c>
      <c r="C26" s="127"/>
      <c r="D26" s="127"/>
      <c r="E26" s="127"/>
      <c r="F26" s="128"/>
      <c r="G26" s="94">
        <f>G24+G25</f>
        <v>1340509.8974537132</v>
      </c>
      <c r="H26" s="94">
        <f t="shared" ref="H26:J26" si="4">H24+H25</f>
        <v>0</v>
      </c>
      <c r="I26" s="94">
        <f t="shared" si="4"/>
        <v>0</v>
      </c>
      <c r="J26" s="94">
        <f t="shared" si="4"/>
        <v>1788206.7</v>
      </c>
      <c r="K26" s="93">
        <f>J26/G26*100</f>
        <v>133.39750071198154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9" t="s">
        <v>30</v>
      </c>
      <c r="C27" s="119"/>
      <c r="D27" s="119"/>
      <c r="E27" s="119"/>
      <c r="F27" s="119"/>
      <c r="G27" s="94">
        <f>G16+G26</f>
        <v>1448643.8074537129</v>
      </c>
      <c r="H27" s="94">
        <f t="shared" ref="H27:J27" si="5">H16+H26</f>
        <v>0</v>
      </c>
      <c r="I27" s="94">
        <f t="shared" si="5"/>
        <v>0</v>
      </c>
      <c r="J27" s="94">
        <f t="shared" si="5"/>
        <v>1962580.8999999997</v>
      </c>
      <c r="K27" s="93">
        <f>J27/G27*100</f>
        <v>135.47711935134944</v>
      </c>
      <c r="L27" s="93" t="e">
        <f>J27/I27*100</f>
        <v>#DIV/0!</v>
      </c>
    </row>
    <row r="29" spans="1:49" ht="14.45" x14ac:dyDescent="0.3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  <mergeCell ref="B27:F27"/>
    <mergeCell ref="B14:F14"/>
    <mergeCell ref="B16:F16"/>
    <mergeCell ref="B13:F13"/>
    <mergeCell ref="B26:F26"/>
    <mergeCell ref="B23:F23"/>
    <mergeCell ref="B24:F24"/>
    <mergeCell ref="B25:F25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81"/>
  <sheetViews>
    <sheetView topLeftCell="A7" zoomScale="90" zoomScaleNormal="90" workbookViewId="0">
      <selection activeCell="R17" sqref="R1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7.45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30" t="s">
        <v>4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2:12" ht="17.45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30" t="s">
        <v>26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2:12" ht="17.45" x14ac:dyDescent="0.3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30" t="s">
        <v>15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2:12" ht="17.45" x14ac:dyDescent="0.3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41" t="s">
        <v>3</v>
      </c>
      <c r="C8" s="142"/>
      <c r="D8" s="142"/>
      <c r="E8" s="142"/>
      <c r="F8" s="143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ht="14.45" x14ac:dyDescent="0.3">
      <c r="B9" s="144">
        <v>1</v>
      </c>
      <c r="C9" s="145"/>
      <c r="D9" s="145"/>
      <c r="E9" s="145"/>
      <c r="F9" s="146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ht="14.45" x14ac:dyDescent="0.3">
      <c r="B10" s="65"/>
      <c r="C10" s="66"/>
      <c r="D10" s="67"/>
      <c r="E10" s="68"/>
      <c r="F10" s="60" t="s">
        <v>38</v>
      </c>
      <c r="G10" s="65">
        <f>G11</f>
        <v>1989098.29</v>
      </c>
      <c r="H10" s="65">
        <f>H11</f>
        <v>4426560</v>
      </c>
      <c r="I10" s="65">
        <f>I11</f>
        <v>4579191</v>
      </c>
      <c r="J10" s="65">
        <f>J11</f>
        <v>2532099.5599999996</v>
      </c>
      <c r="K10" s="69">
        <f t="shared" ref="K10:K25" si="0">(J10*100)/G10</f>
        <v>127.29886565836823</v>
      </c>
      <c r="L10" s="69">
        <f t="shared" ref="L10:L25" si="1">(J10*100)/I10</f>
        <v>55.295783905934471</v>
      </c>
    </row>
    <row r="11" spans="2:12" ht="14.45" x14ac:dyDescent="0.3">
      <c r="B11" s="65" t="s">
        <v>50</v>
      </c>
      <c r="C11" s="65"/>
      <c r="D11" s="65"/>
      <c r="E11" s="65"/>
      <c r="F11" s="65" t="s">
        <v>51</v>
      </c>
      <c r="G11" s="65">
        <f>G12+G16+G20</f>
        <v>1989098.29</v>
      </c>
      <c r="H11" s="65">
        <f>H12+H16+H20</f>
        <v>4426560</v>
      </c>
      <c r="I11" s="65">
        <f>I12+I16+I20</f>
        <v>4579191</v>
      </c>
      <c r="J11" s="65">
        <f>J12+J16+J20+J25</f>
        <v>2532099.5599999996</v>
      </c>
      <c r="K11" s="65">
        <f t="shared" si="0"/>
        <v>127.29886565836823</v>
      </c>
      <c r="L11" s="65">
        <f t="shared" si="1"/>
        <v>55.295783905934471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>G13</f>
        <v>132492.46</v>
      </c>
      <c r="H12" s="65">
        <f>H13</f>
        <v>212356</v>
      </c>
      <c r="I12" s="65">
        <f>I13</f>
        <v>212356</v>
      </c>
      <c r="J12" s="65">
        <f>J13</f>
        <v>190169.18</v>
      </c>
      <c r="K12" s="65">
        <f t="shared" si="0"/>
        <v>143.5320772216019</v>
      </c>
      <c r="L12" s="65">
        <f t="shared" si="1"/>
        <v>89.552063515982596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>G14+G15</f>
        <v>132492.46</v>
      </c>
      <c r="H13" s="65">
        <f t="shared" ref="H13:J13" si="2">H14+H15</f>
        <v>212356</v>
      </c>
      <c r="I13" s="65">
        <f t="shared" si="2"/>
        <v>212356</v>
      </c>
      <c r="J13" s="65">
        <f t="shared" si="2"/>
        <v>190169.18</v>
      </c>
      <c r="K13" s="65">
        <f t="shared" si="0"/>
        <v>143.5320772216019</v>
      </c>
      <c r="L13" s="65">
        <f t="shared" si="1"/>
        <v>89.552063515982596</v>
      </c>
    </row>
    <row r="14" spans="2:12" ht="14.45" x14ac:dyDescent="0.3">
      <c r="B14" s="65"/>
      <c r="C14" s="65"/>
      <c r="D14" s="65"/>
      <c r="E14" s="98">
        <v>6391</v>
      </c>
      <c r="F14" s="65"/>
      <c r="G14" s="101">
        <v>6559.6</v>
      </c>
      <c r="H14" s="101">
        <v>0</v>
      </c>
      <c r="I14" s="101">
        <v>0</v>
      </c>
      <c r="J14" s="101">
        <v>30076.36</v>
      </c>
      <c r="K14" s="66">
        <f t="shared" si="0"/>
        <v>458.50905543020912</v>
      </c>
      <c r="L14" s="66" t="e">
        <f t="shared" si="1"/>
        <v>#DIV/0!</v>
      </c>
    </row>
    <row r="15" spans="2:12" x14ac:dyDescent="0.25">
      <c r="B15" s="66"/>
      <c r="C15" s="66"/>
      <c r="D15" s="66"/>
      <c r="E15" s="66" t="s">
        <v>56</v>
      </c>
      <c r="F15" s="66" t="s">
        <v>57</v>
      </c>
      <c r="G15" s="66">
        <v>125932.86</v>
      </c>
      <c r="H15" s="66">
        <v>212356</v>
      </c>
      <c r="I15" s="66">
        <v>212356</v>
      </c>
      <c r="J15" s="66">
        <v>160092.82</v>
      </c>
      <c r="K15" s="66">
        <f t="shared" si="0"/>
        <v>127.125533399305</v>
      </c>
      <c r="L15" s="66">
        <f t="shared" si="1"/>
        <v>75.388884703045832</v>
      </c>
    </row>
    <row r="16" spans="2:12" x14ac:dyDescent="0.25">
      <c r="B16" s="65"/>
      <c r="C16" s="65" t="s">
        <v>58</v>
      </c>
      <c r="D16" s="65"/>
      <c r="E16" s="65"/>
      <c r="F16" s="65" t="s">
        <v>59</v>
      </c>
      <c r="G16" s="65">
        <f>G17</f>
        <v>625109.14</v>
      </c>
      <c r="H16" s="65">
        <f>H17</f>
        <v>1287644</v>
      </c>
      <c r="I16" s="65">
        <f>I17</f>
        <v>1287644</v>
      </c>
      <c r="J16" s="65">
        <f>J17</f>
        <v>636516.05999999994</v>
      </c>
      <c r="K16" s="65">
        <f t="shared" si="0"/>
        <v>101.82478854812456</v>
      </c>
      <c r="L16" s="65">
        <f t="shared" si="1"/>
        <v>49.432611808853991</v>
      </c>
    </row>
    <row r="17" spans="2:12" x14ac:dyDescent="0.25">
      <c r="B17" s="65"/>
      <c r="C17" s="65"/>
      <c r="D17" s="65" t="s">
        <v>60</v>
      </c>
      <c r="E17" s="65"/>
      <c r="F17" s="65" t="s">
        <v>61</v>
      </c>
      <c r="G17" s="65">
        <f>G18+G19</f>
        <v>625109.14</v>
      </c>
      <c r="H17" s="65">
        <f>H18+H19</f>
        <v>1287644</v>
      </c>
      <c r="I17" s="65">
        <f>I18+I19</f>
        <v>1287644</v>
      </c>
      <c r="J17" s="65">
        <f>J18+J19</f>
        <v>636516.05999999994</v>
      </c>
      <c r="K17" s="65">
        <f t="shared" si="0"/>
        <v>101.82478854812456</v>
      </c>
      <c r="L17" s="65">
        <f t="shared" si="1"/>
        <v>49.432611808853991</v>
      </c>
    </row>
    <row r="18" spans="2:12" ht="14.45" x14ac:dyDescent="0.3">
      <c r="B18" s="66"/>
      <c r="C18" s="66"/>
      <c r="D18" s="66"/>
      <c r="E18" s="66" t="s">
        <v>62</v>
      </c>
      <c r="F18" s="66" t="s">
        <v>63</v>
      </c>
      <c r="G18" s="66">
        <v>504295.41</v>
      </c>
      <c r="H18" s="66">
        <v>908395</v>
      </c>
      <c r="I18" s="66">
        <v>908395</v>
      </c>
      <c r="J18" s="66">
        <v>511319.3</v>
      </c>
      <c r="K18" s="66">
        <f t="shared" si="0"/>
        <v>101.39281259767961</v>
      </c>
      <c r="L18" s="66">
        <f t="shared" si="1"/>
        <v>56.288211625999701</v>
      </c>
    </row>
    <row r="19" spans="2:12" x14ac:dyDescent="0.25">
      <c r="B19" s="66"/>
      <c r="C19" s="66"/>
      <c r="D19" s="66"/>
      <c r="E19" s="66" t="s">
        <v>64</v>
      </c>
      <c r="F19" s="66" t="s">
        <v>65</v>
      </c>
      <c r="G19" s="66">
        <v>120813.73</v>
      </c>
      <c r="H19" s="66">
        <v>379249</v>
      </c>
      <c r="I19" s="66">
        <v>379249</v>
      </c>
      <c r="J19" s="66">
        <v>125196.76</v>
      </c>
      <c r="K19" s="66">
        <f t="shared" si="0"/>
        <v>103.62792374674633</v>
      </c>
      <c r="L19" s="66">
        <f t="shared" si="1"/>
        <v>33.011757446954377</v>
      </c>
    </row>
    <row r="20" spans="2:12" x14ac:dyDescent="0.25">
      <c r="B20" s="65"/>
      <c r="C20" s="65" t="s">
        <v>66</v>
      </c>
      <c r="D20" s="65"/>
      <c r="E20" s="65"/>
      <c r="F20" s="65" t="s">
        <v>67</v>
      </c>
      <c r="G20" s="65">
        <f>G21</f>
        <v>1231496.69</v>
      </c>
      <c r="H20" s="65">
        <f>H21</f>
        <v>2926560</v>
      </c>
      <c r="I20" s="65">
        <f>I21</f>
        <v>3079191</v>
      </c>
      <c r="J20" s="65">
        <f>J21</f>
        <v>1677758.65</v>
      </c>
      <c r="K20" s="65">
        <f t="shared" si="0"/>
        <v>136.23736576993969</v>
      </c>
      <c r="L20" s="65">
        <f t="shared" si="1"/>
        <v>54.486995123069661</v>
      </c>
    </row>
    <row r="21" spans="2:12" x14ac:dyDescent="0.25">
      <c r="B21" s="65"/>
      <c r="C21" s="65"/>
      <c r="D21" s="65" t="s">
        <v>68</v>
      </c>
      <c r="E21" s="65"/>
      <c r="F21" s="65" t="s">
        <v>69</v>
      </c>
      <c r="G21" s="65">
        <f>G22+G23</f>
        <v>1231496.69</v>
      </c>
      <c r="H21" s="65">
        <f>H22+H23</f>
        <v>2926560</v>
      </c>
      <c r="I21" s="65">
        <f>I22+I23</f>
        <v>3079191</v>
      </c>
      <c r="J21" s="65">
        <f>J22+J23</f>
        <v>1677758.65</v>
      </c>
      <c r="K21" s="65">
        <f t="shared" si="0"/>
        <v>136.23736576993969</v>
      </c>
      <c r="L21" s="65">
        <f t="shared" si="1"/>
        <v>54.486995123069661</v>
      </c>
    </row>
    <row r="22" spans="2:12" ht="14.45" x14ac:dyDescent="0.3">
      <c r="B22" s="66"/>
      <c r="C22" s="66"/>
      <c r="D22" s="66"/>
      <c r="E22" s="66" t="s">
        <v>70</v>
      </c>
      <c r="F22" s="66" t="s">
        <v>71</v>
      </c>
      <c r="G22" s="66">
        <v>1231496.69</v>
      </c>
      <c r="H22" s="66">
        <v>2846560</v>
      </c>
      <c r="I22" s="66">
        <v>2846560</v>
      </c>
      <c r="J22" s="66">
        <v>1463803.46</v>
      </c>
      <c r="K22" s="66">
        <f t="shared" si="0"/>
        <v>118.8637754276059</v>
      </c>
      <c r="L22" s="66">
        <f t="shared" si="1"/>
        <v>51.423594092518691</v>
      </c>
    </row>
    <row r="23" spans="2:12" ht="14.45" x14ac:dyDescent="0.3">
      <c r="B23" s="66"/>
      <c r="C23" s="66"/>
      <c r="D23" s="66"/>
      <c r="E23" s="66" t="s">
        <v>72</v>
      </c>
      <c r="F23" s="66" t="s">
        <v>73</v>
      </c>
      <c r="G23" s="66">
        <v>0</v>
      </c>
      <c r="H23" s="66">
        <v>80000</v>
      </c>
      <c r="I23" s="66">
        <v>232631</v>
      </c>
      <c r="J23" s="66">
        <v>213955.19</v>
      </c>
      <c r="K23" s="66" t="e">
        <f t="shared" si="0"/>
        <v>#DIV/0!</v>
      </c>
      <c r="L23" s="66">
        <f t="shared" si="1"/>
        <v>91.971916898435722</v>
      </c>
    </row>
    <row r="24" spans="2:12" ht="14.45" x14ac:dyDescent="0.3">
      <c r="B24" s="66"/>
      <c r="C24" s="102">
        <v>68</v>
      </c>
      <c r="D24" s="66"/>
      <c r="E24" s="66"/>
      <c r="F24" s="65" t="s">
        <v>201</v>
      </c>
      <c r="G24" s="65">
        <v>0</v>
      </c>
      <c r="H24" s="65">
        <v>0</v>
      </c>
      <c r="I24" s="65">
        <v>0</v>
      </c>
      <c r="J24" s="65">
        <f>J25</f>
        <v>27655.67</v>
      </c>
      <c r="K24" s="66" t="e">
        <f t="shared" si="0"/>
        <v>#DIV/0!</v>
      </c>
      <c r="L24" s="66" t="e">
        <f t="shared" si="1"/>
        <v>#DIV/0!</v>
      </c>
    </row>
    <row r="25" spans="2:12" ht="14.45" x14ac:dyDescent="0.3">
      <c r="B25" s="66"/>
      <c r="C25" s="66"/>
      <c r="D25" s="103">
        <v>681</v>
      </c>
      <c r="E25" s="104">
        <v>6831</v>
      </c>
      <c r="F25" s="101" t="s">
        <v>201</v>
      </c>
      <c r="G25" s="66">
        <v>0</v>
      </c>
      <c r="H25" s="66">
        <v>0</v>
      </c>
      <c r="I25" s="66">
        <v>0</v>
      </c>
      <c r="J25" s="66">
        <v>27655.67</v>
      </c>
      <c r="K25" s="66" t="e">
        <f t="shared" si="0"/>
        <v>#DIV/0!</v>
      </c>
      <c r="L25" s="66" t="e">
        <f t="shared" si="1"/>
        <v>#DIV/0!</v>
      </c>
    </row>
    <row r="26" spans="2:12" ht="36.75" customHeight="1" x14ac:dyDescent="0.25">
      <c r="B26" s="141" t="s">
        <v>3</v>
      </c>
      <c r="C26" s="142"/>
      <c r="D26" s="142"/>
      <c r="E26" s="142"/>
      <c r="F26" s="143"/>
      <c r="G26" s="28" t="s">
        <v>46</v>
      </c>
      <c r="H26" s="28" t="s">
        <v>43</v>
      </c>
      <c r="I26" s="28" t="s">
        <v>44</v>
      </c>
      <c r="J26" s="28" t="s">
        <v>47</v>
      </c>
      <c r="K26" s="28" t="s">
        <v>6</v>
      </c>
      <c r="L26" s="28" t="s">
        <v>22</v>
      </c>
    </row>
    <row r="27" spans="2:12" ht="14.45" x14ac:dyDescent="0.3">
      <c r="B27" s="144">
        <v>1</v>
      </c>
      <c r="C27" s="145"/>
      <c r="D27" s="145"/>
      <c r="E27" s="145"/>
      <c r="F27" s="146"/>
      <c r="G27" s="30">
        <v>2</v>
      </c>
      <c r="H27" s="30">
        <v>3</v>
      </c>
      <c r="I27" s="30">
        <v>4</v>
      </c>
      <c r="J27" s="30">
        <v>5</v>
      </c>
      <c r="K27" s="30" t="s">
        <v>13</v>
      </c>
      <c r="L27" s="30" t="s">
        <v>14</v>
      </c>
    </row>
    <row r="28" spans="2:12" ht="14.45" x14ac:dyDescent="0.3">
      <c r="B28" s="65"/>
      <c r="C28" s="66"/>
      <c r="D28" s="67"/>
      <c r="E28" s="68"/>
      <c r="F28" s="8" t="s">
        <v>21</v>
      </c>
      <c r="G28" s="65">
        <f>G29+G69</f>
        <v>1880964.3800000004</v>
      </c>
      <c r="H28" s="65">
        <f>H29+H69</f>
        <v>4426560</v>
      </c>
      <c r="I28" s="65">
        <f>I29+I69</f>
        <v>4579191</v>
      </c>
      <c r="J28" s="65">
        <f>J29+J69</f>
        <v>2357725.36</v>
      </c>
      <c r="K28" s="70">
        <f t="shared" ref="K28:K59" si="3">(J28*100)/G28</f>
        <v>125.34662458626673</v>
      </c>
      <c r="L28" s="70">
        <f t="shared" ref="L28:L59" si="4">(J28*100)/I28</f>
        <v>51.487814332269608</v>
      </c>
    </row>
    <row r="29" spans="2:12" ht="14.45" x14ac:dyDescent="0.3">
      <c r="B29" s="65" t="s">
        <v>74</v>
      </c>
      <c r="C29" s="65"/>
      <c r="D29" s="65"/>
      <c r="E29" s="65"/>
      <c r="F29" s="65" t="s">
        <v>75</v>
      </c>
      <c r="G29" s="65">
        <f>G30+G39+G66</f>
        <v>1828545.5300000003</v>
      </c>
      <c r="H29" s="65">
        <f>H30+H39+H66</f>
        <v>4187793</v>
      </c>
      <c r="I29" s="65">
        <f>I30+I39+I66</f>
        <v>4187793</v>
      </c>
      <c r="J29" s="65">
        <f>J30+J39+J66</f>
        <v>2124071.81</v>
      </c>
      <c r="K29" s="65">
        <f t="shared" si="3"/>
        <v>116.16182234193532</v>
      </c>
      <c r="L29" s="65">
        <f t="shared" si="4"/>
        <v>50.720554000639474</v>
      </c>
    </row>
    <row r="30" spans="2:12" ht="14.45" x14ac:dyDescent="0.3">
      <c r="B30" s="65"/>
      <c r="C30" s="65" t="s">
        <v>76</v>
      </c>
      <c r="D30" s="65"/>
      <c r="E30" s="65"/>
      <c r="F30" s="65" t="s">
        <v>77</v>
      </c>
      <c r="G30" s="65">
        <f>G31+G34+G36</f>
        <v>1011445.13</v>
      </c>
      <c r="H30" s="65">
        <f>H31+H34+H36</f>
        <v>2425060</v>
      </c>
      <c r="I30" s="65">
        <f>I31+I34+I36</f>
        <v>2425060</v>
      </c>
      <c r="J30" s="65">
        <f>J31+J34+J36</f>
        <v>1238556.78</v>
      </c>
      <c r="K30" s="65">
        <f t="shared" si="3"/>
        <v>122.45417405885379</v>
      </c>
      <c r="L30" s="65">
        <f t="shared" si="4"/>
        <v>51.073242723891369</v>
      </c>
    </row>
    <row r="31" spans="2:12" x14ac:dyDescent="0.25">
      <c r="B31" s="65"/>
      <c r="C31" s="65"/>
      <c r="D31" s="65" t="s">
        <v>78</v>
      </c>
      <c r="E31" s="65"/>
      <c r="F31" s="65" t="s">
        <v>79</v>
      </c>
      <c r="G31" s="65">
        <f>G32+G33</f>
        <v>735647.73</v>
      </c>
      <c r="H31" s="65">
        <f>H32+H33</f>
        <v>1841070</v>
      </c>
      <c r="I31" s="65">
        <f>I32+I33</f>
        <v>1841070</v>
      </c>
      <c r="J31" s="65">
        <f>J32+J33</f>
        <v>917976.4</v>
      </c>
      <c r="K31" s="65">
        <f t="shared" si="3"/>
        <v>124.78477980214797</v>
      </c>
      <c r="L31" s="65">
        <f t="shared" si="4"/>
        <v>49.861026468303756</v>
      </c>
    </row>
    <row r="32" spans="2:12" x14ac:dyDescent="0.25">
      <c r="B32" s="66"/>
      <c r="C32" s="66"/>
      <c r="D32" s="66"/>
      <c r="E32" s="66" t="s">
        <v>80</v>
      </c>
      <c r="F32" s="66" t="s">
        <v>81</v>
      </c>
      <c r="G32" s="66">
        <v>715460.58</v>
      </c>
      <c r="H32" s="66">
        <v>1795070</v>
      </c>
      <c r="I32" s="66">
        <v>1795070</v>
      </c>
      <c r="J32" s="66">
        <v>883058.68</v>
      </c>
      <c r="K32" s="66">
        <f t="shared" si="3"/>
        <v>123.42520394345136</v>
      </c>
      <c r="L32" s="66">
        <f t="shared" si="4"/>
        <v>49.19355122641457</v>
      </c>
    </row>
    <row r="33" spans="2:12" x14ac:dyDescent="0.25">
      <c r="B33" s="66"/>
      <c r="C33" s="66"/>
      <c r="D33" s="66"/>
      <c r="E33" s="66" t="s">
        <v>82</v>
      </c>
      <c r="F33" s="66" t="s">
        <v>83</v>
      </c>
      <c r="G33" s="66">
        <v>20187.150000000001</v>
      </c>
      <c r="H33" s="66">
        <v>46000</v>
      </c>
      <c r="I33" s="66">
        <v>46000</v>
      </c>
      <c r="J33" s="66">
        <v>34917.72</v>
      </c>
      <c r="K33" s="66">
        <f t="shared" si="3"/>
        <v>172.97003291697936</v>
      </c>
      <c r="L33" s="66">
        <f t="shared" si="4"/>
        <v>75.908086956521743</v>
      </c>
    </row>
    <row r="34" spans="2:12" ht="14.45" x14ac:dyDescent="0.3">
      <c r="B34" s="65"/>
      <c r="C34" s="65"/>
      <c r="D34" s="65" t="s">
        <v>84</v>
      </c>
      <c r="E34" s="65"/>
      <c r="F34" s="65" t="s">
        <v>85</v>
      </c>
      <c r="G34" s="65">
        <f>G35</f>
        <v>82122.14</v>
      </c>
      <c r="H34" s="65">
        <f>H35</f>
        <v>144990</v>
      </c>
      <c r="I34" s="65">
        <f>I35</f>
        <v>144990</v>
      </c>
      <c r="J34" s="65">
        <f>J35</f>
        <v>79084.63</v>
      </c>
      <c r="K34" s="65">
        <f t="shared" si="3"/>
        <v>96.301228876889965</v>
      </c>
      <c r="L34" s="65">
        <f t="shared" si="4"/>
        <v>54.544885854196842</v>
      </c>
    </row>
    <row r="35" spans="2:12" ht="14.45" x14ac:dyDescent="0.3">
      <c r="B35" s="66"/>
      <c r="C35" s="66"/>
      <c r="D35" s="66"/>
      <c r="E35" s="66" t="s">
        <v>86</v>
      </c>
      <c r="F35" s="66" t="s">
        <v>85</v>
      </c>
      <c r="G35" s="66">
        <v>82122.14</v>
      </c>
      <c r="H35" s="66">
        <v>144990</v>
      </c>
      <c r="I35" s="66">
        <v>144990</v>
      </c>
      <c r="J35" s="66">
        <v>79084.63</v>
      </c>
      <c r="K35" s="66">
        <f t="shared" si="3"/>
        <v>96.301228876889965</v>
      </c>
      <c r="L35" s="66">
        <f t="shared" si="4"/>
        <v>54.544885854196842</v>
      </c>
    </row>
    <row r="36" spans="2:12" x14ac:dyDescent="0.25">
      <c r="B36" s="65"/>
      <c r="C36" s="65"/>
      <c r="D36" s="65" t="s">
        <v>87</v>
      </c>
      <c r="E36" s="65"/>
      <c r="F36" s="65" t="s">
        <v>88</v>
      </c>
      <c r="G36" s="65">
        <f>G37+G38</f>
        <v>193675.26</v>
      </c>
      <c r="H36" s="65">
        <f>H37+H38</f>
        <v>439000</v>
      </c>
      <c r="I36" s="65">
        <f>I37+I38</f>
        <v>439000</v>
      </c>
      <c r="J36" s="65">
        <f>J37+J38</f>
        <v>241495.75</v>
      </c>
      <c r="K36" s="65">
        <f t="shared" si="3"/>
        <v>124.69106792473131</v>
      </c>
      <c r="L36" s="65">
        <f t="shared" si="4"/>
        <v>55.01042141230068</v>
      </c>
    </row>
    <row r="37" spans="2:12" ht="14.45" x14ac:dyDescent="0.3">
      <c r="B37" s="66"/>
      <c r="C37" s="66"/>
      <c r="D37" s="66"/>
      <c r="E37" s="66" t="s">
        <v>89</v>
      </c>
      <c r="F37" s="66" t="s">
        <v>90</v>
      </c>
      <c r="G37" s="66">
        <v>72293.460000000006</v>
      </c>
      <c r="H37" s="66">
        <v>165000</v>
      </c>
      <c r="I37" s="66">
        <v>165000</v>
      </c>
      <c r="J37" s="66">
        <v>90029.67</v>
      </c>
      <c r="K37" s="66">
        <f t="shared" si="3"/>
        <v>124.53363001300532</v>
      </c>
      <c r="L37" s="66">
        <f t="shared" si="4"/>
        <v>54.563436363636363</v>
      </c>
    </row>
    <row r="38" spans="2:12" ht="14.45" x14ac:dyDescent="0.3">
      <c r="B38" s="66"/>
      <c r="C38" s="66"/>
      <c r="D38" s="66"/>
      <c r="E38" s="66" t="s">
        <v>91</v>
      </c>
      <c r="F38" s="66" t="s">
        <v>92</v>
      </c>
      <c r="G38" s="66">
        <v>121381.8</v>
      </c>
      <c r="H38" s="66">
        <v>274000</v>
      </c>
      <c r="I38" s="66">
        <v>274000</v>
      </c>
      <c r="J38" s="66">
        <v>151466.07999999999</v>
      </c>
      <c r="K38" s="66">
        <f t="shared" si="3"/>
        <v>124.78483594739902</v>
      </c>
      <c r="L38" s="66">
        <f t="shared" si="4"/>
        <v>55.279591240875902</v>
      </c>
    </row>
    <row r="39" spans="2:12" ht="14.45" x14ac:dyDescent="0.3">
      <c r="B39" s="65"/>
      <c r="C39" s="65" t="s">
        <v>93</v>
      </c>
      <c r="D39" s="65"/>
      <c r="E39" s="65"/>
      <c r="F39" s="65" t="s">
        <v>94</v>
      </c>
      <c r="G39" s="65">
        <f>G40+G44+G51+G60</f>
        <v>812227.57000000007</v>
      </c>
      <c r="H39" s="65">
        <f>H40+H44+H51+H60</f>
        <v>1752187</v>
      </c>
      <c r="I39" s="65">
        <f>I40+I44+I51+I60</f>
        <v>1752187</v>
      </c>
      <c r="J39" s="65">
        <f>J40+J44+J51+J60</f>
        <v>880200.1399999999</v>
      </c>
      <c r="K39" s="65">
        <f t="shared" si="3"/>
        <v>108.3686607683115</v>
      </c>
      <c r="L39" s="65">
        <f t="shared" si="4"/>
        <v>50.234372244514987</v>
      </c>
    </row>
    <row r="40" spans="2:12" x14ac:dyDescent="0.25">
      <c r="B40" s="65"/>
      <c r="C40" s="65"/>
      <c r="D40" s="65" t="s">
        <v>95</v>
      </c>
      <c r="E40" s="65"/>
      <c r="F40" s="65" t="s">
        <v>96</v>
      </c>
      <c r="G40" s="65">
        <f>G41+G42+G43</f>
        <v>36526.310000000005</v>
      </c>
      <c r="H40" s="65">
        <f>H41+H42+H43</f>
        <v>77997</v>
      </c>
      <c r="I40" s="65">
        <f>I41+I42+I43</f>
        <v>77997</v>
      </c>
      <c r="J40" s="65">
        <f>J41+J42+J43</f>
        <v>33075.870000000003</v>
      </c>
      <c r="K40" s="65">
        <f t="shared" si="3"/>
        <v>90.553548935000549</v>
      </c>
      <c r="L40" s="65">
        <f t="shared" si="4"/>
        <v>42.40659256125236</v>
      </c>
    </row>
    <row r="41" spans="2:12" x14ac:dyDescent="0.25">
      <c r="B41" s="66"/>
      <c r="C41" s="66"/>
      <c r="D41" s="66"/>
      <c r="E41" s="66" t="s">
        <v>97</v>
      </c>
      <c r="F41" s="66" t="s">
        <v>98</v>
      </c>
      <c r="G41" s="66">
        <v>1930.3</v>
      </c>
      <c r="H41" s="66">
        <v>3496</v>
      </c>
      <c r="I41" s="66">
        <v>3496</v>
      </c>
      <c r="J41" s="66">
        <v>2450.2600000000002</v>
      </c>
      <c r="K41" s="66">
        <f t="shared" si="3"/>
        <v>126.93674558358806</v>
      </c>
      <c r="L41" s="66">
        <f t="shared" si="4"/>
        <v>70.087528604119001</v>
      </c>
    </row>
    <row r="42" spans="2:12" x14ac:dyDescent="0.25">
      <c r="B42" s="66"/>
      <c r="C42" s="66"/>
      <c r="D42" s="66"/>
      <c r="E42" s="66" t="s">
        <v>99</v>
      </c>
      <c r="F42" s="66" t="s">
        <v>100</v>
      </c>
      <c r="G42" s="66">
        <v>32797.550000000003</v>
      </c>
      <c r="H42" s="66">
        <v>70058</v>
      </c>
      <c r="I42" s="66">
        <v>70058</v>
      </c>
      <c r="J42" s="66">
        <v>30465.61</v>
      </c>
      <c r="K42" s="66">
        <f t="shared" si="3"/>
        <v>92.889895739163435</v>
      </c>
      <c r="L42" s="66">
        <f t="shared" si="4"/>
        <v>43.486268520368839</v>
      </c>
    </row>
    <row r="43" spans="2:12" x14ac:dyDescent="0.25">
      <c r="B43" s="66"/>
      <c r="C43" s="66"/>
      <c r="D43" s="66"/>
      <c r="E43" s="66" t="s">
        <v>101</v>
      </c>
      <c r="F43" s="66" t="s">
        <v>102</v>
      </c>
      <c r="G43" s="66">
        <v>1798.46</v>
      </c>
      <c r="H43" s="66">
        <v>4443</v>
      </c>
      <c r="I43" s="66">
        <v>4443</v>
      </c>
      <c r="J43" s="66">
        <v>160</v>
      </c>
      <c r="K43" s="66">
        <f t="shared" si="3"/>
        <v>8.8965003391790756</v>
      </c>
      <c r="L43" s="66">
        <f t="shared" si="4"/>
        <v>3.6011703803736212</v>
      </c>
    </row>
    <row r="44" spans="2:12" ht="14.45" x14ac:dyDescent="0.3">
      <c r="B44" s="65"/>
      <c r="C44" s="65"/>
      <c r="D44" s="65" t="s">
        <v>103</v>
      </c>
      <c r="E44" s="65"/>
      <c r="F44" s="65" t="s">
        <v>104</v>
      </c>
      <c r="G44" s="65">
        <f>G45+G46+G47+G48+G49+G50</f>
        <v>551327.66</v>
      </c>
      <c r="H44" s="65">
        <f>H45+H46+H47+H48+H49+H50</f>
        <v>1239295</v>
      </c>
      <c r="I44" s="65">
        <f>I45+I46+I47+I48+I49+I50</f>
        <v>1239295</v>
      </c>
      <c r="J44" s="65">
        <f>J45+J46+J47+J48+J49+J50</f>
        <v>631646.2699999999</v>
      </c>
      <c r="K44" s="65">
        <f t="shared" si="3"/>
        <v>114.56821701998406</v>
      </c>
      <c r="L44" s="65">
        <f t="shared" si="4"/>
        <v>50.9681932066215</v>
      </c>
    </row>
    <row r="45" spans="2:12" ht="14.45" x14ac:dyDescent="0.3">
      <c r="B45" s="66"/>
      <c r="C45" s="66"/>
      <c r="D45" s="66"/>
      <c r="E45" s="66" t="s">
        <v>105</v>
      </c>
      <c r="F45" s="66" t="s">
        <v>106</v>
      </c>
      <c r="G45" s="66">
        <v>10534.04</v>
      </c>
      <c r="H45" s="66">
        <v>27878</v>
      </c>
      <c r="I45" s="66">
        <v>27878</v>
      </c>
      <c r="J45" s="66">
        <v>13843.13</v>
      </c>
      <c r="K45" s="66">
        <f t="shared" si="3"/>
        <v>131.41330391758527</v>
      </c>
      <c r="L45" s="66">
        <f t="shared" si="4"/>
        <v>49.656108759595377</v>
      </c>
    </row>
    <row r="46" spans="2:12" ht="14.45" x14ac:dyDescent="0.3">
      <c r="B46" s="66"/>
      <c r="C46" s="66"/>
      <c r="D46" s="66"/>
      <c r="E46" s="66" t="s">
        <v>107</v>
      </c>
      <c r="F46" s="66" t="s">
        <v>108</v>
      </c>
      <c r="G46" s="66">
        <v>385524.47</v>
      </c>
      <c r="H46" s="66">
        <v>725129</v>
      </c>
      <c r="I46" s="66">
        <v>725129</v>
      </c>
      <c r="J46" s="66">
        <v>392008.93</v>
      </c>
      <c r="K46" s="66">
        <f t="shared" si="3"/>
        <v>101.68198402555356</v>
      </c>
      <c r="L46" s="66">
        <f t="shared" si="4"/>
        <v>54.060578186777803</v>
      </c>
    </row>
    <row r="47" spans="2:12" ht="14.45" x14ac:dyDescent="0.3">
      <c r="B47" s="66"/>
      <c r="C47" s="66"/>
      <c r="D47" s="66"/>
      <c r="E47" s="66" t="s">
        <v>109</v>
      </c>
      <c r="F47" s="66" t="s">
        <v>110</v>
      </c>
      <c r="G47" s="66">
        <v>127137.81</v>
      </c>
      <c r="H47" s="66">
        <v>376616</v>
      </c>
      <c r="I47" s="66">
        <v>376616</v>
      </c>
      <c r="J47" s="66">
        <v>141011.88</v>
      </c>
      <c r="K47" s="66">
        <f t="shared" si="3"/>
        <v>110.91262308199268</v>
      </c>
      <c r="L47" s="66">
        <f t="shared" si="4"/>
        <v>37.441818722518427</v>
      </c>
    </row>
    <row r="48" spans="2:12" x14ac:dyDescent="0.25">
      <c r="B48" s="66"/>
      <c r="C48" s="66"/>
      <c r="D48" s="66"/>
      <c r="E48" s="66" t="s">
        <v>111</v>
      </c>
      <c r="F48" s="66" t="s">
        <v>112</v>
      </c>
      <c r="G48" s="66">
        <v>21688.28</v>
      </c>
      <c r="H48" s="66">
        <v>92615</v>
      </c>
      <c r="I48" s="66">
        <v>92615</v>
      </c>
      <c r="J48" s="66">
        <v>68527.47</v>
      </c>
      <c r="K48" s="66">
        <f t="shared" si="3"/>
        <v>315.96544308723423</v>
      </c>
      <c r="L48" s="66">
        <f t="shared" si="4"/>
        <v>73.991761593694321</v>
      </c>
    </row>
    <row r="49" spans="2:12" ht="14.45" x14ac:dyDescent="0.3">
      <c r="B49" s="66"/>
      <c r="C49" s="66"/>
      <c r="D49" s="66"/>
      <c r="E49" s="66" t="s">
        <v>113</v>
      </c>
      <c r="F49" s="66" t="s">
        <v>114</v>
      </c>
      <c r="G49" s="66">
        <v>6042.91</v>
      </c>
      <c r="H49" s="66">
        <v>12272</v>
      </c>
      <c r="I49" s="66">
        <v>12272</v>
      </c>
      <c r="J49" s="66">
        <v>13738.86</v>
      </c>
      <c r="K49" s="66">
        <f t="shared" si="3"/>
        <v>227.3550325919135</v>
      </c>
      <c r="L49" s="66">
        <f t="shared" si="4"/>
        <v>111.95290091264667</v>
      </c>
    </row>
    <row r="50" spans="2:12" x14ac:dyDescent="0.25">
      <c r="B50" s="66"/>
      <c r="C50" s="66"/>
      <c r="D50" s="66"/>
      <c r="E50" s="66" t="s">
        <v>115</v>
      </c>
      <c r="F50" s="66" t="s">
        <v>116</v>
      </c>
      <c r="G50" s="66">
        <v>400.15</v>
      </c>
      <c r="H50" s="66">
        <v>4785</v>
      </c>
      <c r="I50" s="66">
        <v>4785</v>
      </c>
      <c r="J50" s="66">
        <v>2516</v>
      </c>
      <c r="K50" s="66">
        <f t="shared" si="3"/>
        <v>628.76421341996752</v>
      </c>
      <c r="L50" s="66">
        <f t="shared" si="4"/>
        <v>52.580982236154647</v>
      </c>
    </row>
    <row r="51" spans="2:12" ht="14.45" x14ac:dyDescent="0.3">
      <c r="B51" s="65"/>
      <c r="C51" s="65"/>
      <c r="D51" s="65" t="s">
        <v>117</v>
      </c>
      <c r="E51" s="65"/>
      <c r="F51" s="65" t="s">
        <v>118</v>
      </c>
      <c r="G51" s="65">
        <f>G52+G53+G54+G55+G56+G57+G58+G59</f>
        <v>124018.28</v>
      </c>
      <c r="H51" s="65">
        <f>H52+H53+H54+H55+H56+H57+H58+H59</f>
        <v>299743</v>
      </c>
      <c r="I51" s="65">
        <f>I52+I53+I54+I55+I56+I57+I58+I59</f>
        <v>299743</v>
      </c>
      <c r="J51" s="65">
        <f>J52+J53+J54+J55+J56+J57+J58+J59</f>
        <v>82612.099999999991</v>
      </c>
      <c r="K51" s="65">
        <f t="shared" si="3"/>
        <v>66.612841268238839</v>
      </c>
      <c r="L51" s="65">
        <f t="shared" si="4"/>
        <v>27.560977237166504</v>
      </c>
    </row>
    <row r="52" spans="2:12" x14ac:dyDescent="0.25">
      <c r="B52" s="66"/>
      <c r="C52" s="66"/>
      <c r="D52" s="66"/>
      <c r="E52" s="66" t="s">
        <v>119</v>
      </c>
      <c r="F52" s="66" t="s">
        <v>120</v>
      </c>
      <c r="G52" s="66">
        <v>9381.76</v>
      </c>
      <c r="H52" s="66">
        <v>40278</v>
      </c>
      <c r="I52" s="66">
        <v>40278</v>
      </c>
      <c r="J52" s="66">
        <v>5853.23</v>
      </c>
      <c r="K52" s="66">
        <f t="shared" si="3"/>
        <v>62.38946636878368</v>
      </c>
      <c r="L52" s="66">
        <f t="shared" si="4"/>
        <v>14.532077064402403</v>
      </c>
    </row>
    <row r="53" spans="2:12" x14ac:dyDescent="0.25">
      <c r="B53" s="66"/>
      <c r="C53" s="66"/>
      <c r="D53" s="66"/>
      <c r="E53" s="66" t="s">
        <v>121</v>
      </c>
      <c r="F53" s="66" t="s">
        <v>122</v>
      </c>
      <c r="G53" s="66">
        <v>19139.45</v>
      </c>
      <c r="H53" s="66">
        <v>62576</v>
      </c>
      <c r="I53" s="66">
        <v>62576</v>
      </c>
      <c r="J53" s="66">
        <v>31672.02</v>
      </c>
      <c r="K53" s="66">
        <f t="shared" si="3"/>
        <v>165.48030377048451</v>
      </c>
      <c r="L53" s="66">
        <f t="shared" si="4"/>
        <v>50.61368575811813</v>
      </c>
    </row>
    <row r="54" spans="2:12" x14ac:dyDescent="0.25">
      <c r="B54" s="66"/>
      <c r="C54" s="66"/>
      <c r="D54" s="66"/>
      <c r="E54" s="66" t="s">
        <v>123</v>
      </c>
      <c r="F54" s="66" t="s">
        <v>124</v>
      </c>
      <c r="G54" s="66">
        <v>2549.34</v>
      </c>
      <c r="H54" s="66">
        <v>7512</v>
      </c>
      <c r="I54" s="66">
        <v>7512</v>
      </c>
      <c r="J54" s="66">
        <v>6441.72</v>
      </c>
      <c r="K54" s="66">
        <f t="shared" si="3"/>
        <v>252.68187060180281</v>
      </c>
      <c r="L54" s="66">
        <f t="shared" si="4"/>
        <v>85.75239616613419</v>
      </c>
    </row>
    <row r="55" spans="2:12" ht="14.45" x14ac:dyDescent="0.3">
      <c r="B55" s="66"/>
      <c r="C55" s="66"/>
      <c r="D55" s="66"/>
      <c r="E55" s="66" t="s">
        <v>125</v>
      </c>
      <c r="F55" s="66" t="s">
        <v>126</v>
      </c>
      <c r="G55" s="66">
        <v>32336.48</v>
      </c>
      <c r="H55" s="66">
        <v>72990</v>
      </c>
      <c r="I55" s="66">
        <v>72990</v>
      </c>
      <c r="J55" s="66">
        <v>29493.43</v>
      </c>
      <c r="K55" s="66">
        <f t="shared" si="3"/>
        <v>91.207917497513648</v>
      </c>
      <c r="L55" s="66">
        <f t="shared" si="4"/>
        <v>40.407494177284562</v>
      </c>
    </row>
    <row r="56" spans="2:12" ht="14.45" x14ac:dyDescent="0.3">
      <c r="B56" s="66"/>
      <c r="C56" s="66"/>
      <c r="D56" s="66"/>
      <c r="E56" s="66" t="s">
        <v>127</v>
      </c>
      <c r="F56" s="66" t="s">
        <v>128</v>
      </c>
      <c r="G56" s="66">
        <v>584.17999999999995</v>
      </c>
      <c r="H56" s="66">
        <v>1368</v>
      </c>
      <c r="I56" s="66">
        <v>1368</v>
      </c>
      <c r="J56" s="66">
        <v>408.27</v>
      </c>
      <c r="K56" s="66">
        <f t="shared" si="3"/>
        <v>69.887705844089155</v>
      </c>
      <c r="L56" s="66">
        <f t="shared" si="4"/>
        <v>29.844298245614034</v>
      </c>
    </row>
    <row r="57" spans="2:12" ht="14.45" x14ac:dyDescent="0.3">
      <c r="B57" s="66"/>
      <c r="C57" s="66"/>
      <c r="D57" s="66"/>
      <c r="E57" s="66" t="s">
        <v>129</v>
      </c>
      <c r="F57" s="66" t="s">
        <v>130</v>
      </c>
      <c r="G57" s="66">
        <v>15028.84</v>
      </c>
      <c r="H57" s="66">
        <v>21025</v>
      </c>
      <c r="I57" s="66">
        <v>21025</v>
      </c>
      <c r="J57" s="66">
        <v>5175.16</v>
      </c>
      <c r="K57" s="66">
        <f t="shared" si="3"/>
        <v>34.43485990934763</v>
      </c>
      <c r="L57" s="66">
        <f t="shared" si="4"/>
        <v>24.614316290130798</v>
      </c>
    </row>
    <row r="58" spans="2:12" ht="14.45" x14ac:dyDescent="0.3">
      <c r="B58" s="66"/>
      <c r="C58" s="66"/>
      <c r="D58" s="66"/>
      <c r="E58" s="66" t="s">
        <v>131</v>
      </c>
      <c r="F58" s="66" t="s">
        <v>132</v>
      </c>
      <c r="G58" s="66">
        <v>0</v>
      </c>
      <c r="H58" s="66">
        <v>1662</v>
      </c>
      <c r="I58" s="66">
        <v>1662</v>
      </c>
      <c r="J58" s="66">
        <v>848.29</v>
      </c>
      <c r="K58" s="66" t="e">
        <f t="shared" si="3"/>
        <v>#DIV/0!</v>
      </c>
      <c r="L58" s="66">
        <f t="shared" si="4"/>
        <v>51.040312876052951</v>
      </c>
    </row>
    <row r="59" spans="2:12" ht="14.45" x14ac:dyDescent="0.3">
      <c r="B59" s="66"/>
      <c r="C59" s="66"/>
      <c r="D59" s="66"/>
      <c r="E59" s="66" t="s">
        <v>133</v>
      </c>
      <c r="F59" s="66" t="s">
        <v>134</v>
      </c>
      <c r="G59" s="66">
        <v>44998.23</v>
      </c>
      <c r="H59" s="66">
        <v>92332</v>
      </c>
      <c r="I59" s="66">
        <v>92332</v>
      </c>
      <c r="J59" s="66">
        <v>2719.98</v>
      </c>
      <c r="K59" s="66">
        <f t="shared" si="3"/>
        <v>6.0446377557517259</v>
      </c>
      <c r="L59" s="66">
        <f t="shared" si="4"/>
        <v>2.9458692544296667</v>
      </c>
    </row>
    <row r="60" spans="2:12" ht="14.45" x14ac:dyDescent="0.3">
      <c r="B60" s="65"/>
      <c r="C60" s="65"/>
      <c r="D60" s="65" t="s">
        <v>135</v>
      </c>
      <c r="E60" s="65"/>
      <c r="F60" s="65" t="s">
        <v>136</v>
      </c>
      <c r="G60" s="65">
        <f>G61+G62+G63+G64+G65</f>
        <v>100355.32</v>
      </c>
      <c r="H60" s="65">
        <f>H61+H62+H63+H64+H65</f>
        <v>135152</v>
      </c>
      <c r="I60" s="65">
        <f>I61+I62+I63+I64+I65</f>
        <v>135152</v>
      </c>
      <c r="J60" s="65">
        <f>J61+J62+J63+J64+J65</f>
        <v>132865.9</v>
      </c>
      <c r="K60" s="65">
        <f t="shared" ref="K60:K80" si="5">(J60*100)/G60</f>
        <v>132.39547240744187</v>
      </c>
      <c r="L60" s="65">
        <f t="shared" ref="L60:L80" si="6">(J60*100)/I60</f>
        <v>98.308497099561976</v>
      </c>
    </row>
    <row r="61" spans="2:12" ht="14.45" x14ac:dyDescent="0.3">
      <c r="B61" s="66"/>
      <c r="C61" s="66"/>
      <c r="D61" s="66"/>
      <c r="E61" s="66" t="s">
        <v>137</v>
      </c>
      <c r="F61" s="66" t="s">
        <v>138</v>
      </c>
      <c r="G61" s="66">
        <v>37912.15</v>
      </c>
      <c r="H61" s="66">
        <v>85621</v>
      </c>
      <c r="I61" s="66">
        <v>85621</v>
      </c>
      <c r="J61" s="66">
        <v>44063.14</v>
      </c>
      <c r="K61" s="66">
        <f t="shared" si="5"/>
        <v>116.22432386451308</v>
      </c>
      <c r="L61" s="66">
        <f t="shared" si="6"/>
        <v>51.463005571063171</v>
      </c>
    </row>
    <row r="62" spans="2:12" ht="14.45" x14ac:dyDescent="0.3">
      <c r="B62" s="66"/>
      <c r="C62" s="66"/>
      <c r="D62" s="66"/>
      <c r="E62" s="66" t="s">
        <v>139</v>
      </c>
      <c r="F62" s="66" t="s">
        <v>140</v>
      </c>
      <c r="G62" s="66">
        <v>114.14</v>
      </c>
      <c r="H62" s="66">
        <v>2682</v>
      </c>
      <c r="I62" s="66">
        <v>2682</v>
      </c>
      <c r="J62" s="66">
        <v>1711.37</v>
      </c>
      <c r="K62" s="66">
        <f t="shared" si="5"/>
        <v>1499.3604345540564</v>
      </c>
      <c r="L62" s="66">
        <f t="shared" si="6"/>
        <v>63.809470544369873</v>
      </c>
    </row>
    <row r="63" spans="2:12" x14ac:dyDescent="0.25">
      <c r="B63" s="66"/>
      <c r="C63" s="66"/>
      <c r="D63" s="66"/>
      <c r="E63" s="66" t="s">
        <v>141</v>
      </c>
      <c r="F63" s="66" t="s">
        <v>142</v>
      </c>
      <c r="G63" s="66">
        <v>0.25</v>
      </c>
      <c r="H63" s="66">
        <v>83</v>
      </c>
      <c r="I63" s="66">
        <v>83</v>
      </c>
      <c r="J63" s="66">
        <v>0</v>
      </c>
      <c r="K63" s="66">
        <f t="shared" si="5"/>
        <v>0</v>
      </c>
      <c r="L63" s="66">
        <f t="shared" si="6"/>
        <v>0</v>
      </c>
    </row>
    <row r="64" spans="2:12" x14ac:dyDescent="0.25">
      <c r="B64" s="66"/>
      <c r="C64" s="66"/>
      <c r="D64" s="66"/>
      <c r="E64" s="66" t="s">
        <v>143</v>
      </c>
      <c r="F64" s="66" t="s">
        <v>144</v>
      </c>
      <c r="G64" s="66">
        <v>0</v>
      </c>
      <c r="H64" s="66">
        <v>0</v>
      </c>
      <c r="I64" s="66">
        <v>0</v>
      </c>
      <c r="J64" s="66">
        <v>0</v>
      </c>
      <c r="K64" s="66" t="e">
        <f t="shared" si="5"/>
        <v>#DIV/0!</v>
      </c>
      <c r="L64" s="66" t="e">
        <f t="shared" si="6"/>
        <v>#DIV/0!</v>
      </c>
    </row>
    <row r="65" spans="2:12" x14ac:dyDescent="0.25">
      <c r="B65" s="66"/>
      <c r="C65" s="66"/>
      <c r="D65" s="66"/>
      <c r="E65" s="66" t="s">
        <v>145</v>
      </c>
      <c r="F65" s="66" t="s">
        <v>136</v>
      </c>
      <c r="G65" s="66">
        <v>62328.78</v>
      </c>
      <c r="H65" s="66">
        <v>46766</v>
      </c>
      <c r="I65" s="66">
        <v>46766</v>
      </c>
      <c r="J65" s="66">
        <v>87091.39</v>
      </c>
      <c r="K65" s="66">
        <f t="shared" si="5"/>
        <v>139.7290144296102</v>
      </c>
      <c r="L65" s="66">
        <f t="shared" si="6"/>
        <v>186.22800752683574</v>
      </c>
    </row>
    <row r="66" spans="2:12" x14ac:dyDescent="0.25">
      <c r="B66" s="65"/>
      <c r="C66" s="65" t="s">
        <v>146</v>
      </c>
      <c r="D66" s="65"/>
      <c r="E66" s="65"/>
      <c r="F66" s="65" t="s">
        <v>147</v>
      </c>
      <c r="G66" s="65">
        <f t="shared" ref="G66:J67" si="7">G67</f>
        <v>4872.83</v>
      </c>
      <c r="H66" s="65">
        <f t="shared" si="7"/>
        <v>10546</v>
      </c>
      <c r="I66" s="65">
        <f t="shared" si="7"/>
        <v>10546</v>
      </c>
      <c r="J66" s="65">
        <f t="shared" si="7"/>
        <v>5314.89</v>
      </c>
      <c r="K66" s="65">
        <f t="shared" si="5"/>
        <v>109.07193561031269</v>
      </c>
      <c r="L66" s="65">
        <f t="shared" si="6"/>
        <v>50.397212213161389</v>
      </c>
    </row>
    <row r="67" spans="2:12" x14ac:dyDescent="0.25">
      <c r="B67" s="65"/>
      <c r="C67" s="65"/>
      <c r="D67" s="65" t="s">
        <v>148</v>
      </c>
      <c r="E67" s="65"/>
      <c r="F67" s="65" t="s">
        <v>149</v>
      </c>
      <c r="G67" s="65">
        <f t="shared" si="7"/>
        <v>4872.83</v>
      </c>
      <c r="H67" s="65">
        <f t="shared" si="7"/>
        <v>10546</v>
      </c>
      <c r="I67" s="65">
        <f t="shared" si="7"/>
        <v>10546</v>
      </c>
      <c r="J67" s="65">
        <f t="shared" si="7"/>
        <v>5314.89</v>
      </c>
      <c r="K67" s="65">
        <f t="shared" si="5"/>
        <v>109.07193561031269</v>
      </c>
      <c r="L67" s="65">
        <f t="shared" si="6"/>
        <v>50.397212213161389</v>
      </c>
    </row>
    <row r="68" spans="2:12" x14ac:dyDescent="0.25">
      <c r="B68" s="66"/>
      <c r="C68" s="66"/>
      <c r="D68" s="66"/>
      <c r="E68" s="66" t="s">
        <v>150</v>
      </c>
      <c r="F68" s="66" t="s">
        <v>151</v>
      </c>
      <c r="G68" s="66">
        <v>4872.83</v>
      </c>
      <c r="H68" s="66">
        <v>10546</v>
      </c>
      <c r="I68" s="66">
        <v>10546</v>
      </c>
      <c r="J68" s="66">
        <v>5314.89</v>
      </c>
      <c r="K68" s="66">
        <f t="shared" si="5"/>
        <v>109.07193561031269</v>
      </c>
      <c r="L68" s="66">
        <f t="shared" si="6"/>
        <v>50.397212213161389</v>
      </c>
    </row>
    <row r="69" spans="2:12" x14ac:dyDescent="0.25">
      <c r="B69" s="65" t="s">
        <v>152</v>
      </c>
      <c r="C69" s="65"/>
      <c r="D69" s="65"/>
      <c r="E69" s="65"/>
      <c r="F69" s="65" t="s">
        <v>153</v>
      </c>
      <c r="G69" s="65">
        <f>G70+G78</f>
        <v>52418.85</v>
      </c>
      <c r="H69" s="65">
        <f>H70+H78</f>
        <v>238767</v>
      </c>
      <c r="I69" s="65">
        <f>I70+I78</f>
        <v>391398</v>
      </c>
      <c r="J69" s="65">
        <f>J70+J78</f>
        <v>233653.55</v>
      </c>
      <c r="K69" s="65">
        <f t="shared" si="5"/>
        <v>445.74337285156008</v>
      </c>
      <c r="L69" s="65">
        <f t="shared" si="6"/>
        <v>59.697175253833691</v>
      </c>
    </row>
    <row r="70" spans="2:12" x14ac:dyDescent="0.25">
      <c r="B70" s="65"/>
      <c r="C70" s="65" t="s">
        <v>154</v>
      </c>
      <c r="D70" s="65"/>
      <c r="E70" s="65"/>
      <c r="F70" s="65" t="s">
        <v>155</v>
      </c>
      <c r="G70" s="65">
        <f>G71+G76</f>
        <v>41615.599999999999</v>
      </c>
      <c r="H70" s="65">
        <f>H71+H76</f>
        <v>100000</v>
      </c>
      <c r="I70" s="65">
        <f>I71+I76</f>
        <v>252631</v>
      </c>
      <c r="J70" s="65">
        <f>J71+J76</f>
        <v>233653.55</v>
      </c>
      <c r="K70" s="65">
        <f t="shared" si="5"/>
        <v>561.45664125952771</v>
      </c>
      <c r="L70" s="65">
        <f t="shared" si="6"/>
        <v>92.488075493506344</v>
      </c>
    </row>
    <row r="71" spans="2:12" x14ac:dyDescent="0.25">
      <c r="B71" s="65"/>
      <c r="C71" s="65"/>
      <c r="D71" s="65" t="s">
        <v>156</v>
      </c>
      <c r="E71" s="65"/>
      <c r="F71" s="65" t="s">
        <v>157</v>
      </c>
      <c r="G71" s="65">
        <f>G72+G73+G74+G75</f>
        <v>41615.599999999999</v>
      </c>
      <c r="H71" s="65">
        <f>H72+H73+H74+H75</f>
        <v>100000</v>
      </c>
      <c r="I71" s="65">
        <f>I72+I73+I74+I75</f>
        <v>125631</v>
      </c>
      <c r="J71" s="65">
        <f>J72+J73+J74+J75</f>
        <v>22747.3</v>
      </c>
      <c r="K71" s="65">
        <f t="shared" si="5"/>
        <v>54.660511923413338</v>
      </c>
      <c r="L71" s="65">
        <f t="shared" si="6"/>
        <v>18.106438697455246</v>
      </c>
    </row>
    <row r="72" spans="2:12" x14ac:dyDescent="0.25">
      <c r="B72" s="66"/>
      <c r="C72" s="66"/>
      <c r="D72" s="66"/>
      <c r="E72" s="66" t="s">
        <v>158</v>
      </c>
      <c r="F72" s="66" t="s">
        <v>159</v>
      </c>
      <c r="G72" s="66">
        <v>0</v>
      </c>
      <c r="H72" s="66">
        <v>0</v>
      </c>
      <c r="I72" s="66">
        <v>0</v>
      </c>
      <c r="J72" s="66">
        <v>4889.1899999999996</v>
      </c>
      <c r="K72" s="66" t="e">
        <f t="shared" si="5"/>
        <v>#DIV/0!</v>
      </c>
      <c r="L72" s="66" t="e">
        <f t="shared" si="6"/>
        <v>#DIV/0!</v>
      </c>
    </row>
    <row r="73" spans="2:12" x14ac:dyDescent="0.25">
      <c r="B73" s="66"/>
      <c r="C73" s="66"/>
      <c r="D73" s="66"/>
      <c r="E73" s="66" t="s">
        <v>160</v>
      </c>
      <c r="F73" s="66" t="s">
        <v>161</v>
      </c>
      <c r="G73" s="66">
        <v>0</v>
      </c>
      <c r="H73" s="66">
        <v>0</v>
      </c>
      <c r="I73" s="66">
        <v>0</v>
      </c>
      <c r="J73" s="66">
        <v>1044</v>
      </c>
      <c r="K73" s="66" t="e">
        <f t="shared" si="5"/>
        <v>#DIV/0!</v>
      </c>
      <c r="L73" s="66" t="e">
        <f t="shared" si="6"/>
        <v>#DIV/0!</v>
      </c>
    </row>
    <row r="74" spans="2:12" x14ac:dyDescent="0.25">
      <c r="B74" s="66"/>
      <c r="C74" s="66"/>
      <c r="D74" s="66"/>
      <c r="E74" s="66" t="s">
        <v>162</v>
      </c>
      <c r="F74" s="66" t="s">
        <v>163</v>
      </c>
      <c r="G74" s="66">
        <v>563</v>
      </c>
      <c r="H74" s="66">
        <v>0</v>
      </c>
      <c r="I74" s="66">
        <v>0</v>
      </c>
      <c r="J74" s="66">
        <v>2915.8</v>
      </c>
      <c r="K74" s="66">
        <f t="shared" si="5"/>
        <v>517.9040852575489</v>
      </c>
      <c r="L74" s="66" t="e">
        <f t="shared" si="6"/>
        <v>#DIV/0!</v>
      </c>
    </row>
    <row r="75" spans="2:12" x14ac:dyDescent="0.25">
      <c r="B75" s="66"/>
      <c r="C75" s="66"/>
      <c r="D75" s="66"/>
      <c r="E75" s="66" t="s">
        <v>164</v>
      </c>
      <c r="F75" s="66" t="s">
        <v>165</v>
      </c>
      <c r="G75" s="66">
        <v>41052.6</v>
      </c>
      <c r="H75" s="66">
        <v>100000</v>
      </c>
      <c r="I75" s="66">
        <v>125631</v>
      </c>
      <c r="J75" s="66">
        <v>13898.31</v>
      </c>
      <c r="K75" s="66">
        <f t="shared" si="5"/>
        <v>33.854883734525949</v>
      </c>
      <c r="L75" s="66">
        <f t="shared" si="6"/>
        <v>11.062802970604389</v>
      </c>
    </row>
    <row r="76" spans="2:12" x14ac:dyDescent="0.25">
      <c r="B76" s="65"/>
      <c r="C76" s="65"/>
      <c r="D76" s="65" t="s">
        <v>166</v>
      </c>
      <c r="E76" s="65"/>
      <c r="F76" s="65" t="s">
        <v>167</v>
      </c>
      <c r="G76" s="65">
        <f>G77</f>
        <v>0</v>
      </c>
      <c r="H76" s="65">
        <f>H77</f>
        <v>0</v>
      </c>
      <c r="I76" s="65">
        <f>I77</f>
        <v>127000</v>
      </c>
      <c r="J76" s="65">
        <f>J77</f>
        <v>210906.25</v>
      </c>
      <c r="K76" s="65" t="e">
        <f t="shared" si="5"/>
        <v>#DIV/0!</v>
      </c>
      <c r="L76" s="65">
        <f t="shared" si="6"/>
        <v>166.06791338582678</v>
      </c>
    </row>
    <row r="77" spans="2:12" x14ac:dyDescent="0.25">
      <c r="B77" s="66"/>
      <c r="C77" s="66"/>
      <c r="D77" s="66"/>
      <c r="E77" s="66" t="s">
        <v>168</v>
      </c>
      <c r="F77" s="66" t="s">
        <v>169</v>
      </c>
      <c r="G77" s="66">
        <v>0</v>
      </c>
      <c r="H77" s="66">
        <v>0</v>
      </c>
      <c r="I77" s="66">
        <v>127000</v>
      </c>
      <c r="J77" s="66">
        <v>210906.25</v>
      </c>
      <c r="K77" s="66" t="e">
        <f t="shared" si="5"/>
        <v>#DIV/0!</v>
      </c>
      <c r="L77" s="66">
        <f t="shared" si="6"/>
        <v>166.06791338582678</v>
      </c>
    </row>
    <row r="78" spans="2:12" x14ac:dyDescent="0.25">
      <c r="B78" s="65"/>
      <c r="C78" s="65" t="s">
        <v>170</v>
      </c>
      <c r="D78" s="65"/>
      <c r="E78" s="65"/>
      <c r="F78" s="65" t="s">
        <v>171</v>
      </c>
      <c r="G78" s="65">
        <f t="shared" ref="G78:J79" si="8">G79</f>
        <v>10803.25</v>
      </c>
      <c r="H78" s="65">
        <f t="shared" si="8"/>
        <v>138767</v>
      </c>
      <c r="I78" s="65">
        <f t="shared" si="8"/>
        <v>138767</v>
      </c>
      <c r="J78" s="65">
        <f t="shared" si="8"/>
        <v>0</v>
      </c>
      <c r="K78" s="65">
        <f t="shared" si="5"/>
        <v>0</v>
      </c>
      <c r="L78" s="65">
        <f t="shared" si="6"/>
        <v>0</v>
      </c>
    </row>
    <row r="79" spans="2:12" x14ac:dyDescent="0.25">
      <c r="B79" s="65"/>
      <c r="C79" s="65"/>
      <c r="D79" s="65" t="s">
        <v>172</v>
      </c>
      <c r="E79" s="65"/>
      <c r="F79" s="65" t="s">
        <v>173</v>
      </c>
      <c r="G79" s="65">
        <f t="shared" si="8"/>
        <v>10803.25</v>
      </c>
      <c r="H79" s="65">
        <f t="shared" si="8"/>
        <v>138767</v>
      </c>
      <c r="I79" s="65">
        <f t="shared" si="8"/>
        <v>138767</v>
      </c>
      <c r="J79" s="65">
        <f t="shared" si="8"/>
        <v>0</v>
      </c>
      <c r="K79" s="65">
        <f t="shared" si="5"/>
        <v>0</v>
      </c>
      <c r="L79" s="65">
        <f t="shared" si="6"/>
        <v>0</v>
      </c>
    </row>
    <row r="80" spans="2:12" x14ac:dyDescent="0.25">
      <c r="B80" s="66"/>
      <c r="C80" s="66"/>
      <c r="D80" s="66"/>
      <c r="E80" s="66" t="s">
        <v>174</v>
      </c>
      <c r="F80" s="66" t="s">
        <v>173</v>
      </c>
      <c r="G80" s="66">
        <v>10803.25</v>
      </c>
      <c r="H80" s="66">
        <v>138767</v>
      </c>
      <c r="I80" s="66">
        <v>138767</v>
      </c>
      <c r="J80" s="66">
        <v>0</v>
      </c>
      <c r="K80" s="66">
        <f t="shared" si="5"/>
        <v>0</v>
      </c>
      <c r="L80" s="66">
        <f t="shared" si="6"/>
        <v>0</v>
      </c>
    </row>
    <row r="81" spans="2:12" x14ac:dyDescent="0.25">
      <c r="B81" s="65"/>
      <c r="C81" s="66"/>
      <c r="D81" s="67"/>
      <c r="E81" s="68"/>
      <c r="F81" s="8"/>
      <c r="G81" s="65"/>
      <c r="H81" s="65"/>
      <c r="I81" s="65"/>
      <c r="J81" s="65"/>
      <c r="K81" s="70"/>
      <c r="L81" s="70"/>
    </row>
  </sheetData>
  <mergeCells count="7">
    <mergeCell ref="B26:F26"/>
    <mergeCell ref="B27:F27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9"/>
  <sheetViews>
    <sheetView zoomScaleNormal="100" workbookViewId="0">
      <selection activeCell="E43" sqref="E43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7.45" x14ac:dyDescent="0.3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30" t="s">
        <v>16</v>
      </c>
      <c r="C2" s="130"/>
      <c r="D2" s="130"/>
      <c r="E2" s="130"/>
      <c r="F2" s="130"/>
      <c r="G2" s="130"/>
      <c r="H2" s="130"/>
    </row>
    <row r="3" spans="1:8" ht="17.45" x14ac:dyDescent="0.3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ht="14.45" x14ac:dyDescent="0.3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ht="14.45" x14ac:dyDescent="0.3">
      <c r="B6" s="8" t="s">
        <v>39</v>
      </c>
      <c r="C6" s="71">
        <f>C7+C9+C11</f>
        <v>1989098.29</v>
      </c>
      <c r="D6" s="71">
        <f>D7+D9+D11</f>
        <v>4426560</v>
      </c>
      <c r="E6" s="71">
        <f>E7+E9+E11</f>
        <v>4579191</v>
      </c>
      <c r="F6" s="71">
        <f>F7+F9+F11</f>
        <v>2532099.56</v>
      </c>
      <c r="G6" s="72">
        <f t="shared" ref="G6:G19" si="0">(F6*100)/C6</f>
        <v>127.29886565836824</v>
      </c>
      <c r="H6" s="72">
        <f t="shared" ref="H6:H19" si="1">(F6*100)/E6</f>
        <v>55.295783905934478</v>
      </c>
    </row>
    <row r="7" spans="1:8" x14ac:dyDescent="0.25">
      <c r="A7"/>
      <c r="B7" s="8" t="s">
        <v>175</v>
      </c>
      <c r="C7" s="71">
        <f>C8</f>
        <v>1231496.69</v>
      </c>
      <c r="D7" s="71">
        <f>D8</f>
        <v>2926560</v>
      </c>
      <c r="E7" s="71">
        <f>E8</f>
        <v>3079191</v>
      </c>
      <c r="F7" s="71">
        <f>F8</f>
        <v>1677758.65</v>
      </c>
      <c r="G7" s="72">
        <f t="shared" si="0"/>
        <v>136.23736576993969</v>
      </c>
      <c r="H7" s="72">
        <f t="shared" si="1"/>
        <v>54.486995123069661</v>
      </c>
    </row>
    <row r="8" spans="1:8" x14ac:dyDescent="0.25">
      <c r="A8"/>
      <c r="B8" s="16" t="s">
        <v>176</v>
      </c>
      <c r="C8" s="73">
        <v>1231496.69</v>
      </c>
      <c r="D8" s="73">
        <v>2926560</v>
      </c>
      <c r="E8" s="73">
        <v>3079191</v>
      </c>
      <c r="F8" s="74">
        <v>1677758.65</v>
      </c>
      <c r="G8" s="70">
        <f t="shared" si="0"/>
        <v>136.23736576993969</v>
      </c>
      <c r="H8" s="70">
        <f t="shared" si="1"/>
        <v>54.486995123069661</v>
      </c>
    </row>
    <row r="9" spans="1:8" ht="14.45" x14ac:dyDescent="0.3">
      <c r="A9"/>
      <c r="B9" s="8" t="s">
        <v>177</v>
      </c>
      <c r="C9" s="71">
        <f>C10</f>
        <v>625109.14</v>
      </c>
      <c r="D9" s="71">
        <f>D10</f>
        <v>1287644</v>
      </c>
      <c r="E9" s="71">
        <f>E10</f>
        <v>1287644</v>
      </c>
      <c r="F9" s="71">
        <f>F10</f>
        <v>664171.73</v>
      </c>
      <c r="G9" s="72">
        <f t="shared" si="0"/>
        <v>106.24892318803721</v>
      </c>
      <c r="H9" s="72">
        <f t="shared" si="1"/>
        <v>51.580384795797599</v>
      </c>
    </row>
    <row r="10" spans="1:8" ht="14.45" x14ac:dyDescent="0.3">
      <c r="A10"/>
      <c r="B10" s="16" t="s">
        <v>178</v>
      </c>
      <c r="C10" s="73">
        <v>625109.14</v>
      </c>
      <c r="D10" s="73">
        <v>1287644</v>
      </c>
      <c r="E10" s="73">
        <v>1287644</v>
      </c>
      <c r="F10" s="74">
        <v>664171.73</v>
      </c>
      <c r="G10" s="70">
        <f t="shared" si="0"/>
        <v>106.24892318803721</v>
      </c>
      <c r="H10" s="70">
        <f t="shared" si="1"/>
        <v>51.580384795797599</v>
      </c>
    </row>
    <row r="11" spans="1:8" x14ac:dyDescent="0.25">
      <c r="A11"/>
      <c r="B11" s="8" t="s">
        <v>179</v>
      </c>
      <c r="C11" s="71">
        <f>C12</f>
        <v>132492.46</v>
      </c>
      <c r="D11" s="71">
        <f>D12</f>
        <v>212356</v>
      </c>
      <c r="E11" s="71">
        <f>E12</f>
        <v>212356</v>
      </c>
      <c r="F11" s="71">
        <f>F12</f>
        <v>190169.18</v>
      </c>
      <c r="G11" s="72">
        <f t="shared" si="0"/>
        <v>143.5320772216019</v>
      </c>
      <c r="H11" s="72">
        <f t="shared" si="1"/>
        <v>89.552063515982596</v>
      </c>
    </row>
    <row r="12" spans="1:8" x14ac:dyDescent="0.25">
      <c r="A12"/>
      <c r="B12" s="16" t="s">
        <v>180</v>
      </c>
      <c r="C12" s="73">
        <v>132492.46</v>
      </c>
      <c r="D12" s="73">
        <v>212356</v>
      </c>
      <c r="E12" s="73">
        <v>212356</v>
      </c>
      <c r="F12" s="74">
        <v>190169.18</v>
      </c>
      <c r="G12" s="70">
        <f t="shared" si="0"/>
        <v>143.5320772216019</v>
      </c>
      <c r="H12" s="70">
        <f t="shared" si="1"/>
        <v>89.552063515982596</v>
      </c>
    </row>
    <row r="13" spans="1:8" ht="14.45" x14ac:dyDescent="0.3">
      <c r="B13" s="8" t="s">
        <v>32</v>
      </c>
      <c r="C13" s="75">
        <f>C14+C16+C18</f>
        <v>1880964.38</v>
      </c>
      <c r="D13" s="75">
        <f>D14+D16+D18</f>
        <v>4426560</v>
      </c>
      <c r="E13" s="75">
        <f>E14+E16+E18</f>
        <v>4579191</v>
      </c>
      <c r="F13" s="75">
        <f>F14+F16+F18</f>
        <v>2357725.36</v>
      </c>
      <c r="G13" s="72">
        <f t="shared" si="0"/>
        <v>125.34662458626676</v>
      </c>
      <c r="H13" s="72">
        <f t="shared" si="1"/>
        <v>51.487814332269608</v>
      </c>
    </row>
    <row r="14" spans="1:8" x14ac:dyDescent="0.25">
      <c r="A14"/>
      <c r="B14" s="8" t="s">
        <v>175</v>
      </c>
      <c r="C14" s="75">
        <f>C15</f>
        <v>1231496.69</v>
      </c>
      <c r="D14" s="75">
        <f>D15</f>
        <v>2926560</v>
      </c>
      <c r="E14" s="75">
        <f>E15</f>
        <v>3079191</v>
      </c>
      <c r="F14" s="75">
        <f>F15</f>
        <v>1677758.65</v>
      </c>
      <c r="G14" s="72">
        <f t="shared" si="0"/>
        <v>136.23736576993969</v>
      </c>
      <c r="H14" s="72">
        <f t="shared" si="1"/>
        <v>54.486995123069661</v>
      </c>
    </row>
    <row r="15" spans="1:8" x14ac:dyDescent="0.25">
      <c r="A15"/>
      <c r="B15" s="16" t="s">
        <v>176</v>
      </c>
      <c r="C15" s="73">
        <v>1231496.69</v>
      </c>
      <c r="D15" s="73">
        <v>2926560</v>
      </c>
      <c r="E15" s="76">
        <v>3079191</v>
      </c>
      <c r="F15" s="74">
        <v>1677758.65</v>
      </c>
      <c r="G15" s="70">
        <f t="shared" si="0"/>
        <v>136.23736576993969</v>
      </c>
      <c r="H15" s="70">
        <f t="shared" si="1"/>
        <v>54.486995123069661</v>
      </c>
    </row>
    <row r="16" spans="1:8" ht="14.45" x14ac:dyDescent="0.3">
      <c r="A16"/>
      <c r="B16" s="8" t="s">
        <v>177</v>
      </c>
      <c r="C16" s="75">
        <f>C17</f>
        <v>486780.82</v>
      </c>
      <c r="D16" s="75">
        <f>D17</f>
        <v>1287644</v>
      </c>
      <c r="E16" s="75">
        <f>E17</f>
        <v>1287644</v>
      </c>
      <c r="F16" s="75">
        <f>F17</f>
        <v>352821.42</v>
      </c>
      <c r="G16" s="72">
        <f t="shared" si="0"/>
        <v>72.480550897629854</v>
      </c>
      <c r="H16" s="72">
        <f t="shared" si="1"/>
        <v>27.400540832714633</v>
      </c>
    </row>
    <row r="17" spans="1:8" ht="14.45" x14ac:dyDescent="0.3">
      <c r="A17"/>
      <c r="B17" s="16" t="s">
        <v>178</v>
      </c>
      <c r="C17" s="73">
        <v>486780.82</v>
      </c>
      <c r="D17" s="73">
        <f>' Račun prihoda i rashoda'!H16+' Račun prihoda i rashoda'!H24</f>
        <v>1287644</v>
      </c>
      <c r="E17" s="76">
        <v>1287644</v>
      </c>
      <c r="F17" s="74">
        <v>352821.42</v>
      </c>
      <c r="G17" s="70">
        <f t="shared" si="0"/>
        <v>72.480550897629854</v>
      </c>
      <c r="H17" s="70">
        <f t="shared" si="1"/>
        <v>27.400540832714633</v>
      </c>
    </row>
    <row r="18" spans="1:8" x14ac:dyDescent="0.25">
      <c r="A18"/>
      <c r="B18" s="8" t="s">
        <v>179</v>
      </c>
      <c r="C18" s="75">
        <f>C19</f>
        <v>162686.87</v>
      </c>
      <c r="D18" s="75">
        <f>D19</f>
        <v>212356</v>
      </c>
      <c r="E18" s="75">
        <f>E19</f>
        <v>212356</v>
      </c>
      <c r="F18" s="75">
        <f>F19</f>
        <v>327145.28999999998</v>
      </c>
      <c r="G18" s="72">
        <f t="shared" si="0"/>
        <v>201.08893237665706</v>
      </c>
      <c r="H18" s="72">
        <f t="shared" si="1"/>
        <v>154.0551197046469</v>
      </c>
    </row>
    <row r="19" spans="1:8" x14ac:dyDescent="0.25">
      <c r="A19"/>
      <c r="B19" s="16" t="s">
        <v>180</v>
      </c>
      <c r="C19" s="73">
        <v>162686.87</v>
      </c>
      <c r="D19" s="73">
        <v>212356</v>
      </c>
      <c r="E19" s="76">
        <v>212356</v>
      </c>
      <c r="F19" s="74">
        <v>327145.28999999998</v>
      </c>
      <c r="G19" s="70">
        <f t="shared" si="0"/>
        <v>201.08893237665706</v>
      </c>
      <c r="H19" s="70">
        <f t="shared" si="1"/>
        <v>154.0551197046469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C6" sqref="C6:F6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7.45" x14ac:dyDescent="0.3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30" t="s">
        <v>17</v>
      </c>
      <c r="C2" s="130"/>
      <c r="D2" s="130"/>
      <c r="E2" s="130"/>
      <c r="F2" s="130"/>
      <c r="G2" s="130"/>
      <c r="H2" s="130"/>
    </row>
    <row r="3" spans="2:8" ht="17.45" x14ac:dyDescent="0.3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ht="14.45" x14ac:dyDescent="0.3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3">
      <c r="B6" s="8" t="s">
        <v>32</v>
      </c>
      <c r="C6" s="75">
        <f t="shared" ref="C6:F7" si="0">C7</f>
        <v>1880964.38</v>
      </c>
      <c r="D6" s="75">
        <f t="shared" si="0"/>
        <v>4426560</v>
      </c>
      <c r="E6" s="75">
        <f t="shared" si="0"/>
        <v>4579191</v>
      </c>
      <c r="F6" s="75">
        <f t="shared" si="0"/>
        <v>2357725.36</v>
      </c>
      <c r="G6" s="70">
        <f>(F6*100)/C6</f>
        <v>125.34662458626676</v>
      </c>
      <c r="H6" s="70">
        <f>(F6*100)/E6</f>
        <v>51.487814332269608</v>
      </c>
    </row>
    <row r="7" spans="2:8" ht="14.45" x14ac:dyDescent="0.3">
      <c r="B7" s="8" t="s">
        <v>181</v>
      </c>
      <c r="C7" s="75">
        <f t="shared" si="0"/>
        <v>1880964.38</v>
      </c>
      <c r="D7" s="75">
        <f t="shared" si="0"/>
        <v>4426560</v>
      </c>
      <c r="E7" s="75">
        <f t="shared" si="0"/>
        <v>4579191</v>
      </c>
      <c r="F7" s="75">
        <f t="shared" si="0"/>
        <v>2357725.36</v>
      </c>
      <c r="G7" s="70">
        <f>(F7*100)/C7</f>
        <v>125.34662458626676</v>
      </c>
      <c r="H7" s="70">
        <f>(F7*100)/E7</f>
        <v>51.487814332269608</v>
      </c>
    </row>
    <row r="8" spans="2:8" ht="14.45" x14ac:dyDescent="0.3">
      <c r="B8" s="11" t="s">
        <v>182</v>
      </c>
      <c r="C8" s="73">
        <v>1880964.38</v>
      </c>
      <c r="D8" s="73">
        <v>4426560</v>
      </c>
      <c r="E8" s="73">
        <v>4579191</v>
      </c>
      <c r="F8" s="74">
        <v>2357725.36</v>
      </c>
      <c r="G8" s="70">
        <f>(F8*100)/C8</f>
        <v>125.34662458626676</v>
      </c>
      <c r="H8" s="70">
        <f>(F8*100)/E8</f>
        <v>51.487814332269608</v>
      </c>
    </row>
    <row r="10" spans="2:8" ht="14.45" x14ac:dyDescent="0.3">
      <c r="B10" s="24"/>
      <c r="C10" s="24"/>
      <c r="D10" s="24"/>
      <c r="E10" s="24"/>
      <c r="F10" s="24"/>
      <c r="G10" s="24"/>
      <c r="H10" s="24"/>
    </row>
    <row r="11" spans="2:8" ht="14.45" x14ac:dyDescent="0.3">
      <c r="B11" s="24"/>
      <c r="C11" s="24"/>
      <c r="D11" s="24"/>
      <c r="E11" s="24"/>
      <c r="F11" s="24"/>
      <c r="G11" s="24"/>
      <c r="H11" s="24"/>
    </row>
    <row r="12" spans="2:8" ht="14.45" x14ac:dyDescent="0.3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G26" sqref="G2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30" t="s">
        <v>4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2:12" ht="17.45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30" t="s">
        <v>25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2:12" ht="15.75" customHeight="1" x14ac:dyDescent="0.25">
      <c r="B5" s="130" t="s">
        <v>18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2:12" ht="17.45" x14ac:dyDescent="0.3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41" t="s">
        <v>3</v>
      </c>
      <c r="C7" s="142"/>
      <c r="D7" s="142"/>
      <c r="E7" s="142"/>
      <c r="F7" s="143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ht="14.45" x14ac:dyDescent="0.3">
      <c r="B8" s="141">
        <v>1</v>
      </c>
      <c r="C8" s="142"/>
      <c r="D8" s="142"/>
      <c r="E8" s="142"/>
      <c r="F8" s="143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ht="14.45" x14ac:dyDescent="0.3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ht="14.45" x14ac:dyDescent="0.3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ht="14.45" x14ac:dyDescent="0.3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ht="14.45" x14ac:dyDescent="0.3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ht="14.45" x14ac:dyDescent="0.3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ht="14.45" x14ac:dyDescent="0.3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tabSelected="1" workbookViewId="0">
      <selection activeCell="E7" sqref="E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7.45" x14ac:dyDescent="0.3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30" t="s">
        <v>19</v>
      </c>
      <c r="C2" s="130"/>
      <c r="D2" s="130"/>
      <c r="E2" s="130"/>
      <c r="F2" s="130"/>
      <c r="G2" s="130"/>
      <c r="H2" s="130"/>
    </row>
    <row r="3" spans="2:8" ht="17.45" x14ac:dyDescent="0.3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ht="14.45" x14ac:dyDescent="0.3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ht="14.45" x14ac:dyDescent="0.3">
      <c r="B6" s="8" t="s">
        <v>20</v>
      </c>
      <c r="C6" s="75">
        <v>1989098.29</v>
      </c>
      <c r="D6" s="75">
        <v>46579191</v>
      </c>
      <c r="E6" s="75">
        <v>4579191</v>
      </c>
      <c r="F6" s="75">
        <v>2532099.56</v>
      </c>
      <c r="G6" s="69">
        <f>F6/C6*100</f>
        <v>127.29886565836826</v>
      </c>
      <c r="H6" s="69">
        <f>F6/E6*100</f>
        <v>55.295783905934485</v>
      </c>
    </row>
    <row r="7" spans="2:8" ht="14.45" x14ac:dyDescent="0.3">
      <c r="B7" s="8"/>
      <c r="C7" s="75"/>
      <c r="D7" s="75"/>
      <c r="E7" s="75"/>
      <c r="F7" s="75"/>
      <c r="G7" s="69"/>
      <c r="H7" s="69"/>
    </row>
    <row r="8" spans="2:8" ht="14.45" x14ac:dyDescent="0.3">
      <c r="B8" s="16"/>
      <c r="C8" s="73"/>
      <c r="D8" s="73"/>
      <c r="E8" s="73"/>
      <c r="F8" s="74"/>
      <c r="G8" s="69"/>
      <c r="H8" s="69"/>
    </row>
    <row r="9" spans="2:8" ht="14.45" x14ac:dyDescent="0.3">
      <c r="B9" s="17"/>
      <c r="C9" s="73"/>
      <c r="D9" s="73"/>
      <c r="E9" s="76"/>
      <c r="F9" s="74"/>
      <c r="G9" s="69"/>
      <c r="H9" s="69"/>
    </row>
    <row r="10" spans="2:8" ht="14.45" x14ac:dyDescent="0.3">
      <c r="B10" s="8" t="s">
        <v>40</v>
      </c>
      <c r="C10" s="75">
        <v>1880964.38</v>
      </c>
      <c r="D10" s="75">
        <v>4579191</v>
      </c>
      <c r="E10" s="75">
        <v>4579191</v>
      </c>
      <c r="F10" s="75">
        <v>2357725.36</v>
      </c>
      <c r="G10" s="69">
        <f t="shared" ref="G10" si="0">F10/C10*100</f>
        <v>125.34662458626676</v>
      </c>
      <c r="H10" s="69">
        <f t="shared" ref="H10" si="1">F10/E10*100</f>
        <v>51.487814332269608</v>
      </c>
    </row>
    <row r="11" spans="2:8" ht="14.45" x14ac:dyDescent="0.3">
      <c r="B11" s="8"/>
      <c r="C11" s="75"/>
      <c r="D11" s="75"/>
      <c r="E11" s="75"/>
      <c r="F11" s="75"/>
      <c r="G11" s="69"/>
      <c r="H11" s="69"/>
    </row>
    <row r="12" spans="2:8" ht="14.45" x14ac:dyDescent="0.3">
      <c r="B12" s="16"/>
      <c r="C12" s="73"/>
      <c r="D12" s="73"/>
      <c r="E12" s="76"/>
      <c r="F12" s="74"/>
      <c r="G12" s="70"/>
      <c r="H12" s="70"/>
    </row>
    <row r="14" spans="2:8" ht="14.45" x14ac:dyDescent="0.3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85"/>
  <sheetViews>
    <sheetView topLeftCell="A97" zoomScaleNormal="100" workbookViewId="0">
      <selection activeCell="C131" sqref="C131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183</v>
      </c>
      <c r="C1" s="39"/>
    </row>
    <row r="2" spans="1:6" ht="15" customHeight="1" x14ac:dyDescent="0.25">
      <c r="A2" s="41" t="s">
        <v>34</v>
      </c>
      <c r="B2" s="42" t="s">
        <v>184</v>
      </c>
      <c r="C2" s="39"/>
    </row>
    <row r="3" spans="1:6" s="39" customFormat="1" ht="43.5" customHeight="1" x14ac:dyDescent="0.2">
      <c r="A3" s="43" t="s">
        <v>35</v>
      </c>
      <c r="B3" s="37" t="s">
        <v>185</v>
      </c>
    </row>
    <row r="4" spans="1:6" s="39" customFormat="1" ht="13.15" x14ac:dyDescent="0.25">
      <c r="A4" s="43" t="s">
        <v>36</v>
      </c>
      <c r="B4" s="44" t="s">
        <v>186</v>
      </c>
    </row>
    <row r="5" spans="1:6" s="39" customFormat="1" ht="13.15" x14ac:dyDescent="0.25">
      <c r="A5" s="45"/>
      <c r="B5" s="46"/>
    </row>
    <row r="6" spans="1:6" s="39" customFormat="1" ht="13.15" x14ac:dyDescent="0.25">
      <c r="A6" s="45" t="s">
        <v>37</v>
      </c>
      <c r="B6" s="46"/>
      <c r="C6" s="39">
        <f>C7+C8+C9</f>
        <v>4426560</v>
      </c>
      <c r="D6" s="39">
        <f>D7+D8+D9</f>
        <v>4579191</v>
      </c>
      <c r="E6" s="39">
        <f>E7+E8+E9</f>
        <v>2357725.36</v>
      </c>
    </row>
    <row r="7" spans="1:6" ht="13.15" x14ac:dyDescent="0.25">
      <c r="A7" s="47" t="s">
        <v>187</v>
      </c>
      <c r="B7" s="46"/>
      <c r="C7" s="77">
        <f>C12</f>
        <v>2926560</v>
      </c>
      <c r="D7" s="77">
        <f>D12</f>
        <v>3079191</v>
      </c>
      <c r="E7" s="77">
        <f>E12</f>
        <v>1677758.6500000001</v>
      </c>
      <c r="F7" s="77">
        <f>(E7*100)/D7</f>
        <v>54.486995123069661</v>
      </c>
    </row>
    <row r="8" spans="1:6" ht="13.15" x14ac:dyDescent="0.25">
      <c r="A8" s="47" t="s">
        <v>76</v>
      </c>
      <c r="B8" s="46"/>
      <c r="C8" s="77">
        <f>C68</f>
        <v>1287644</v>
      </c>
      <c r="D8" s="77">
        <f>D68</f>
        <v>1287644</v>
      </c>
      <c r="E8" s="77">
        <f>E68</f>
        <v>352821.42</v>
      </c>
      <c r="F8" s="77">
        <f>(E8*100)/D8</f>
        <v>27.400540832714633</v>
      </c>
    </row>
    <row r="9" spans="1:6" ht="13.15" x14ac:dyDescent="0.25">
      <c r="A9" s="47" t="s">
        <v>188</v>
      </c>
      <c r="B9" s="46"/>
      <c r="C9" s="77">
        <v>212356</v>
      </c>
      <c r="D9" s="77">
        <v>212356</v>
      </c>
      <c r="E9" s="77">
        <v>327145.28999999998</v>
      </c>
      <c r="F9" s="77">
        <f>(E9*100)/D9</f>
        <v>154.0551197046469</v>
      </c>
    </row>
    <row r="10" spans="1:6" s="57" customFormat="1" ht="13.15" x14ac:dyDescent="0.25"/>
    <row r="11" spans="1:6" ht="38.25" x14ac:dyDescent="0.2">
      <c r="A11" s="47" t="s">
        <v>189</v>
      </c>
      <c r="B11" s="47" t="s">
        <v>190</v>
      </c>
      <c r="C11" s="47" t="s">
        <v>43</v>
      </c>
      <c r="D11" s="47" t="s">
        <v>191</v>
      </c>
      <c r="E11" s="47" t="s">
        <v>192</v>
      </c>
      <c r="F11" s="47" t="s">
        <v>193</v>
      </c>
    </row>
    <row r="12" spans="1:6" x14ac:dyDescent="0.2">
      <c r="A12" s="48" t="s">
        <v>187</v>
      </c>
      <c r="B12" s="48" t="s">
        <v>194</v>
      </c>
      <c r="C12" s="78">
        <f>C13+C51</f>
        <v>2926560</v>
      </c>
      <c r="D12" s="78">
        <f>D13+D51</f>
        <v>3079191</v>
      </c>
      <c r="E12" s="78">
        <f>E13+E51</f>
        <v>1677758.6500000001</v>
      </c>
      <c r="F12" s="79">
        <f>(E12*100)/D12</f>
        <v>54.486995123069661</v>
      </c>
    </row>
    <row r="13" spans="1:6" ht="13.15" x14ac:dyDescent="0.25">
      <c r="A13" s="49" t="s">
        <v>74</v>
      </c>
      <c r="B13" s="50" t="s">
        <v>75</v>
      </c>
      <c r="C13" s="80">
        <f>C14+C23+C48</f>
        <v>2846560</v>
      </c>
      <c r="D13" s="80">
        <f>D14+D23+D48</f>
        <v>2846560</v>
      </c>
      <c r="E13" s="80">
        <f>E14+E23+E48</f>
        <v>1463803.4600000002</v>
      </c>
      <c r="F13" s="81">
        <f>(E13*100)/D13</f>
        <v>51.423594092518698</v>
      </c>
    </row>
    <row r="14" spans="1:6" ht="13.15" x14ac:dyDescent="0.25">
      <c r="A14" s="51" t="s">
        <v>76</v>
      </c>
      <c r="B14" s="52" t="s">
        <v>77</v>
      </c>
      <c r="C14" s="82">
        <f>C15+C18+C20</f>
        <v>2425060</v>
      </c>
      <c r="D14" s="82">
        <f>D15+D18+D20</f>
        <v>2425060</v>
      </c>
      <c r="E14" s="82">
        <f>E15+E18+E20</f>
        <v>1238556.78</v>
      </c>
      <c r="F14" s="81">
        <f>(E14*100)/D14</f>
        <v>51.073242723891369</v>
      </c>
    </row>
    <row r="15" spans="1:6" x14ac:dyDescent="0.2">
      <c r="A15" s="53" t="s">
        <v>78</v>
      </c>
      <c r="B15" s="54" t="s">
        <v>79</v>
      </c>
      <c r="C15" s="83">
        <f>C16+C17</f>
        <v>1841070</v>
      </c>
      <c r="D15" s="83">
        <f>D16+D17</f>
        <v>1841070</v>
      </c>
      <c r="E15" s="83">
        <f>E16+E17</f>
        <v>917976.4</v>
      </c>
      <c r="F15" s="83">
        <f>(E15*100)/D15</f>
        <v>49.861026468303756</v>
      </c>
    </row>
    <row r="16" spans="1:6" x14ac:dyDescent="0.2">
      <c r="A16" s="55" t="s">
        <v>80</v>
      </c>
      <c r="B16" s="56" t="s">
        <v>81</v>
      </c>
      <c r="C16" s="84">
        <v>1795070</v>
      </c>
      <c r="D16" s="84">
        <v>1795070</v>
      </c>
      <c r="E16" s="84">
        <v>883058.68</v>
      </c>
      <c r="F16" s="84"/>
    </row>
    <row r="17" spans="1:6" x14ac:dyDescent="0.2">
      <c r="A17" s="55" t="s">
        <v>82</v>
      </c>
      <c r="B17" s="56" t="s">
        <v>83</v>
      </c>
      <c r="C17" s="84">
        <v>46000</v>
      </c>
      <c r="D17" s="84">
        <v>46000</v>
      </c>
      <c r="E17" s="84">
        <v>34917.72</v>
      </c>
      <c r="F17" s="84"/>
    </row>
    <row r="18" spans="1:6" ht="13.15" x14ac:dyDescent="0.25">
      <c r="A18" s="53" t="s">
        <v>84</v>
      </c>
      <c r="B18" s="54" t="s">
        <v>85</v>
      </c>
      <c r="C18" s="83">
        <f>C19</f>
        <v>144990</v>
      </c>
      <c r="D18" s="83">
        <f>D19</f>
        <v>144990</v>
      </c>
      <c r="E18" s="83">
        <f>E19</f>
        <v>79084.63</v>
      </c>
      <c r="F18" s="83">
        <f>(E18*100)/D18</f>
        <v>54.544885854196842</v>
      </c>
    </row>
    <row r="19" spans="1:6" ht="13.15" x14ac:dyDescent="0.25">
      <c r="A19" s="55" t="s">
        <v>86</v>
      </c>
      <c r="B19" s="56" t="s">
        <v>85</v>
      </c>
      <c r="C19" s="84">
        <v>144990</v>
      </c>
      <c r="D19" s="84">
        <v>144990</v>
      </c>
      <c r="E19" s="84">
        <v>79084.63</v>
      </c>
      <c r="F19" s="84"/>
    </row>
    <row r="20" spans="1:6" x14ac:dyDescent="0.2">
      <c r="A20" s="53" t="s">
        <v>87</v>
      </c>
      <c r="B20" s="54" t="s">
        <v>88</v>
      </c>
      <c r="C20" s="83">
        <f>C21+C22</f>
        <v>439000</v>
      </c>
      <c r="D20" s="83">
        <f>D21+D22</f>
        <v>439000</v>
      </c>
      <c r="E20" s="83">
        <f>E21+E22</f>
        <v>241495.75</v>
      </c>
      <c r="F20" s="83">
        <f>(E20*100)/D20</f>
        <v>55.01042141230068</v>
      </c>
    </row>
    <row r="21" spans="1:6" ht="13.15" x14ac:dyDescent="0.25">
      <c r="A21" s="55" t="s">
        <v>89</v>
      </c>
      <c r="B21" s="56" t="s">
        <v>90</v>
      </c>
      <c r="C21" s="84">
        <v>165000</v>
      </c>
      <c r="D21" s="84">
        <v>165000</v>
      </c>
      <c r="E21" s="84">
        <v>90029.67</v>
      </c>
      <c r="F21" s="84"/>
    </row>
    <row r="22" spans="1:6" ht="13.15" x14ac:dyDescent="0.25">
      <c r="A22" s="55" t="s">
        <v>91</v>
      </c>
      <c r="B22" s="56" t="s">
        <v>92</v>
      </c>
      <c r="C22" s="84">
        <v>274000</v>
      </c>
      <c r="D22" s="84">
        <v>274000</v>
      </c>
      <c r="E22" s="84">
        <v>151466.07999999999</v>
      </c>
      <c r="F22" s="84"/>
    </row>
    <row r="23" spans="1:6" ht="13.15" x14ac:dyDescent="0.25">
      <c r="A23" s="51" t="s">
        <v>93</v>
      </c>
      <c r="B23" s="52" t="s">
        <v>94</v>
      </c>
      <c r="C23" s="82">
        <f>C24+C28+C35+C43</f>
        <v>420000</v>
      </c>
      <c r="D23" s="82">
        <f>D24+D28+D35+D43</f>
        <v>420000</v>
      </c>
      <c r="E23" s="82">
        <f>E24+E28+E35+E43</f>
        <v>223977.32</v>
      </c>
      <c r="F23" s="81">
        <f>(E23*100)/D23</f>
        <v>53.327933333333334</v>
      </c>
    </row>
    <row r="24" spans="1:6" x14ac:dyDescent="0.2">
      <c r="A24" s="53" t="s">
        <v>95</v>
      </c>
      <c r="B24" s="54" t="s">
        <v>96</v>
      </c>
      <c r="C24" s="83">
        <f>C25+C26+C27</f>
        <v>73058</v>
      </c>
      <c r="D24" s="83">
        <f>D25+D26+D27</f>
        <v>73058</v>
      </c>
      <c r="E24" s="83">
        <f>E25+E26+E27</f>
        <v>32425.31</v>
      </c>
      <c r="F24" s="83">
        <f>(E24*100)/D24</f>
        <v>44.382969695310578</v>
      </c>
    </row>
    <row r="25" spans="1:6" x14ac:dyDescent="0.2">
      <c r="A25" s="55" t="s">
        <v>97</v>
      </c>
      <c r="B25" s="56" t="s">
        <v>98</v>
      </c>
      <c r="C25" s="84">
        <v>2600</v>
      </c>
      <c r="D25" s="84">
        <v>2600</v>
      </c>
      <c r="E25" s="84">
        <v>1959.7</v>
      </c>
      <c r="F25" s="84"/>
    </row>
    <row r="26" spans="1:6" ht="25.5" x14ac:dyDescent="0.2">
      <c r="A26" s="55" t="s">
        <v>99</v>
      </c>
      <c r="B26" s="56" t="s">
        <v>100</v>
      </c>
      <c r="C26" s="84">
        <v>70058</v>
      </c>
      <c r="D26" s="84">
        <v>70058</v>
      </c>
      <c r="E26" s="84">
        <v>30465.61</v>
      </c>
      <c r="F26" s="84"/>
    </row>
    <row r="27" spans="1:6" x14ac:dyDescent="0.2">
      <c r="A27" s="55" t="s">
        <v>101</v>
      </c>
      <c r="B27" s="56" t="s">
        <v>102</v>
      </c>
      <c r="C27" s="84">
        <v>400</v>
      </c>
      <c r="D27" s="84">
        <v>400</v>
      </c>
      <c r="E27" s="84">
        <v>0</v>
      </c>
      <c r="F27" s="84"/>
    </row>
    <row r="28" spans="1:6" ht="13.15" x14ac:dyDescent="0.25">
      <c r="A28" s="53" t="s">
        <v>103</v>
      </c>
      <c r="B28" s="54" t="s">
        <v>104</v>
      </c>
      <c r="C28" s="83">
        <f>C29+C30+C31+C32+C33+C34</f>
        <v>263685</v>
      </c>
      <c r="D28" s="83">
        <f>D29+D30+D31+D32+D33+D34</f>
        <v>263685</v>
      </c>
      <c r="E28" s="83">
        <f>E29+E30+E31+E32+E33+E34</f>
        <v>155900.13</v>
      </c>
      <c r="F28" s="83">
        <f>(E28*100)/D28</f>
        <v>59.123624779566526</v>
      </c>
    </row>
    <row r="29" spans="1:6" ht="13.15" x14ac:dyDescent="0.25">
      <c r="A29" s="55" t="s">
        <v>105</v>
      </c>
      <c r="B29" s="56" t="s">
        <v>106</v>
      </c>
      <c r="C29" s="84">
        <v>14045</v>
      </c>
      <c r="D29" s="84">
        <v>14045</v>
      </c>
      <c r="E29" s="84">
        <v>8544.5</v>
      </c>
      <c r="F29" s="84"/>
    </row>
    <row r="30" spans="1:6" ht="13.15" x14ac:dyDescent="0.25">
      <c r="A30" s="55" t="s">
        <v>107</v>
      </c>
      <c r="B30" s="56" t="s">
        <v>108</v>
      </c>
      <c r="C30" s="84">
        <v>183624</v>
      </c>
      <c r="D30" s="84">
        <v>183624</v>
      </c>
      <c r="E30" s="84">
        <v>102194.2</v>
      </c>
      <c r="F30" s="84"/>
    </row>
    <row r="31" spans="1:6" ht="13.15" x14ac:dyDescent="0.25">
      <c r="A31" s="55" t="s">
        <v>109</v>
      </c>
      <c r="B31" s="56" t="s">
        <v>110</v>
      </c>
      <c r="C31" s="84">
        <v>55621</v>
      </c>
      <c r="D31" s="84">
        <v>55621</v>
      </c>
      <c r="E31" s="84">
        <v>33199.269999999997</v>
      </c>
      <c r="F31" s="84"/>
    </row>
    <row r="32" spans="1:6" x14ac:dyDescent="0.2">
      <c r="A32" s="55" t="s">
        <v>111</v>
      </c>
      <c r="B32" s="56" t="s">
        <v>112</v>
      </c>
      <c r="C32" s="84">
        <v>7815</v>
      </c>
      <c r="D32" s="84">
        <v>7815</v>
      </c>
      <c r="E32" s="84">
        <v>7478.95</v>
      </c>
      <c r="F32" s="84"/>
    </row>
    <row r="33" spans="1:6" ht="13.15" x14ac:dyDescent="0.25">
      <c r="A33" s="55" t="s">
        <v>113</v>
      </c>
      <c r="B33" s="56" t="s">
        <v>114</v>
      </c>
      <c r="C33" s="84">
        <v>1180</v>
      </c>
      <c r="D33" s="84">
        <v>1180</v>
      </c>
      <c r="E33" s="84">
        <v>2716.34</v>
      </c>
      <c r="F33" s="84"/>
    </row>
    <row r="34" spans="1:6" x14ac:dyDescent="0.2">
      <c r="A34" s="55" t="s">
        <v>115</v>
      </c>
      <c r="B34" s="56" t="s">
        <v>116</v>
      </c>
      <c r="C34" s="84">
        <v>1400</v>
      </c>
      <c r="D34" s="84">
        <v>1400</v>
      </c>
      <c r="E34" s="84">
        <v>1766.87</v>
      </c>
      <c r="F34" s="84"/>
    </row>
    <row r="35" spans="1:6" ht="13.15" x14ac:dyDescent="0.25">
      <c r="A35" s="53" t="s">
        <v>117</v>
      </c>
      <c r="B35" s="54" t="s">
        <v>118</v>
      </c>
      <c r="C35" s="83">
        <f>C36+C37+C38+C39+C40+C41+C42</f>
        <v>67779</v>
      </c>
      <c r="D35" s="83">
        <f>D36+D37+D38+D39+D40+D41+D42</f>
        <v>67779</v>
      </c>
      <c r="E35" s="83">
        <f>E36+E37+E38+E39+E40+E41+E42</f>
        <v>28306.16</v>
      </c>
      <c r="F35" s="83">
        <f>(E35*100)/D35</f>
        <v>41.762433792177518</v>
      </c>
    </row>
    <row r="36" spans="1:6" x14ac:dyDescent="0.2">
      <c r="A36" s="55" t="s">
        <v>119</v>
      </c>
      <c r="B36" s="56" t="s">
        <v>120</v>
      </c>
      <c r="C36" s="84">
        <v>5900</v>
      </c>
      <c r="D36" s="84">
        <v>5900</v>
      </c>
      <c r="E36" s="84">
        <v>2655.53</v>
      </c>
      <c r="F36" s="84"/>
    </row>
    <row r="37" spans="1:6" x14ac:dyDescent="0.2">
      <c r="A37" s="55" t="s">
        <v>121</v>
      </c>
      <c r="B37" s="56" t="s">
        <v>122</v>
      </c>
      <c r="C37" s="84">
        <v>11334</v>
      </c>
      <c r="D37" s="84">
        <v>11334</v>
      </c>
      <c r="E37" s="84">
        <v>8310.39</v>
      </c>
      <c r="F37" s="84"/>
    </row>
    <row r="38" spans="1:6" x14ac:dyDescent="0.2">
      <c r="A38" s="55" t="s">
        <v>123</v>
      </c>
      <c r="B38" s="56" t="s">
        <v>124</v>
      </c>
      <c r="C38" s="84">
        <v>2077</v>
      </c>
      <c r="D38" s="84">
        <v>2077</v>
      </c>
      <c r="E38" s="84">
        <v>2636.48</v>
      </c>
      <c r="F38" s="84"/>
    </row>
    <row r="39" spans="1:6" ht="13.15" x14ac:dyDescent="0.25">
      <c r="A39" s="55" t="s">
        <v>125</v>
      </c>
      <c r="B39" s="56" t="s">
        <v>126</v>
      </c>
      <c r="C39" s="84">
        <v>26920</v>
      </c>
      <c r="D39" s="84">
        <v>26920</v>
      </c>
      <c r="E39" s="84">
        <v>9334.17</v>
      </c>
      <c r="F39" s="84"/>
    </row>
    <row r="40" spans="1:6" ht="13.15" x14ac:dyDescent="0.25">
      <c r="A40" s="55" t="s">
        <v>127</v>
      </c>
      <c r="B40" s="56" t="s">
        <v>128</v>
      </c>
      <c r="C40" s="84">
        <v>1368</v>
      </c>
      <c r="D40" s="84">
        <v>1368</v>
      </c>
      <c r="E40" s="84">
        <v>408.27</v>
      </c>
      <c r="F40" s="84"/>
    </row>
    <row r="41" spans="1:6" ht="13.15" x14ac:dyDescent="0.25">
      <c r="A41" s="55" t="s">
        <v>129</v>
      </c>
      <c r="B41" s="56" t="s">
        <v>130</v>
      </c>
      <c r="C41" s="84">
        <v>16300</v>
      </c>
      <c r="D41" s="84">
        <v>16300</v>
      </c>
      <c r="E41" s="84">
        <v>2311.7800000000002</v>
      </c>
      <c r="F41" s="84"/>
    </row>
    <row r="42" spans="1:6" ht="13.15" x14ac:dyDescent="0.25">
      <c r="A42" s="55" t="s">
        <v>133</v>
      </c>
      <c r="B42" s="56" t="s">
        <v>134</v>
      </c>
      <c r="C42" s="84">
        <v>3880</v>
      </c>
      <c r="D42" s="84">
        <v>3880</v>
      </c>
      <c r="E42" s="84">
        <v>2649.54</v>
      </c>
      <c r="F42" s="84"/>
    </row>
    <row r="43" spans="1:6" ht="13.15" x14ac:dyDescent="0.25">
      <c r="A43" s="53" t="s">
        <v>135</v>
      </c>
      <c r="B43" s="54" t="s">
        <v>136</v>
      </c>
      <c r="C43" s="83">
        <f>C44+C45+C46+C47</f>
        <v>15478</v>
      </c>
      <c r="D43" s="83">
        <f>D44+D45+D46+D47</f>
        <v>15478</v>
      </c>
      <c r="E43" s="83">
        <f>E44+E45+E46+E47</f>
        <v>7345.7199999999993</v>
      </c>
      <c r="F43" s="83">
        <f>(E43*100)/D43</f>
        <v>47.459103243313081</v>
      </c>
    </row>
    <row r="44" spans="1:6" ht="13.15" x14ac:dyDescent="0.25">
      <c r="A44" s="55" t="s">
        <v>137</v>
      </c>
      <c r="B44" s="56" t="s">
        <v>138</v>
      </c>
      <c r="C44" s="84">
        <v>14700</v>
      </c>
      <c r="D44" s="84">
        <v>14700</v>
      </c>
      <c r="E44" s="84">
        <v>6597.4</v>
      </c>
      <c r="F44" s="84"/>
    </row>
    <row r="45" spans="1:6" ht="13.15" x14ac:dyDescent="0.25">
      <c r="A45" s="55" t="s">
        <v>139</v>
      </c>
      <c r="B45" s="56" t="s">
        <v>140</v>
      </c>
      <c r="C45" s="84">
        <v>500</v>
      </c>
      <c r="D45" s="84">
        <v>500</v>
      </c>
      <c r="E45" s="84">
        <v>515.73</v>
      </c>
      <c r="F45" s="84"/>
    </row>
    <row r="46" spans="1:6" ht="13.15" x14ac:dyDescent="0.25">
      <c r="A46" s="55" t="s">
        <v>143</v>
      </c>
      <c r="B46" s="56" t="s">
        <v>144</v>
      </c>
      <c r="C46" s="84">
        <v>0</v>
      </c>
      <c r="D46" s="84">
        <v>0</v>
      </c>
      <c r="E46" s="84">
        <v>0</v>
      </c>
      <c r="F46" s="84"/>
    </row>
    <row r="47" spans="1:6" x14ac:dyDescent="0.2">
      <c r="A47" s="55" t="s">
        <v>145</v>
      </c>
      <c r="B47" s="56" t="s">
        <v>136</v>
      </c>
      <c r="C47" s="84">
        <v>278</v>
      </c>
      <c r="D47" s="84">
        <v>278</v>
      </c>
      <c r="E47" s="84">
        <v>232.59</v>
      </c>
      <c r="F47" s="84"/>
    </row>
    <row r="48" spans="1:6" x14ac:dyDescent="0.2">
      <c r="A48" s="51" t="s">
        <v>146</v>
      </c>
      <c r="B48" s="52" t="s">
        <v>147</v>
      </c>
      <c r="C48" s="82">
        <f t="shared" ref="C48:E49" si="0">C49</f>
        <v>1500</v>
      </c>
      <c r="D48" s="82">
        <f t="shared" si="0"/>
        <v>1500</v>
      </c>
      <c r="E48" s="82">
        <f t="shared" si="0"/>
        <v>1269.3599999999999</v>
      </c>
      <c r="F48" s="81">
        <f>(E48*100)/D48</f>
        <v>84.623999999999995</v>
      </c>
    </row>
    <row r="49" spans="1:6" x14ac:dyDescent="0.2">
      <c r="A49" s="53" t="s">
        <v>148</v>
      </c>
      <c r="B49" s="54" t="s">
        <v>149</v>
      </c>
      <c r="C49" s="83">
        <f t="shared" si="0"/>
        <v>1500</v>
      </c>
      <c r="D49" s="83">
        <f t="shared" si="0"/>
        <v>1500</v>
      </c>
      <c r="E49" s="83">
        <f t="shared" si="0"/>
        <v>1269.3599999999999</v>
      </c>
      <c r="F49" s="83">
        <f>(E49*100)/D49</f>
        <v>84.623999999999995</v>
      </c>
    </row>
    <row r="50" spans="1:6" x14ac:dyDescent="0.2">
      <c r="A50" s="55" t="s">
        <v>150</v>
      </c>
      <c r="B50" s="56" t="s">
        <v>151</v>
      </c>
      <c r="C50" s="84">
        <v>1500</v>
      </c>
      <c r="D50" s="84">
        <v>1500</v>
      </c>
      <c r="E50" s="84">
        <v>1269.3599999999999</v>
      </c>
      <c r="F50" s="84"/>
    </row>
    <row r="51" spans="1:6" x14ac:dyDescent="0.2">
      <c r="A51" s="49" t="s">
        <v>152</v>
      </c>
      <c r="B51" s="50" t="s">
        <v>153</v>
      </c>
      <c r="C51" s="80">
        <f>C52+C59</f>
        <v>80000</v>
      </c>
      <c r="D51" s="80">
        <f>D52+D59</f>
        <v>232631</v>
      </c>
      <c r="E51" s="80">
        <f>E52+E59</f>
        <v>213955.19</v>
      </c>
      <c r="F51" s="81">
        <f>(E51*100)/D51</f>
        <v>91.971916898435722</v>
      </c>
    </row>
    <row r="52" spans="1:6" x14ac:dyDescent="0.2">
      <c r="A52" s="51" t="s">
        <v>154</v>
      </c>
      <c r="B52" s="52" t="s">
        <v>155</v>
      </c>
      <c r="C52" s="82">
        <f>C53+C57</f>
        <v>0</v>
      </c>
      <c r="D52" s="82">
        <f>D53+D57</f>
        <v>152631</v>
      </c>
      <c r="E52" s="82">
        <f>E53+E57</f>
        <v>213955.19</v>
      </c>
      <c r="F52" s="81">
        <f>(E52*100)/D52</f>
        <v>140.17806998578271</v>
      </c>
    </row>
    <row r="53" spans="1:6" x14ac:dyDescent="0.2">
      <c r="A53" s="53" t="s">
        <v>156</v>
      </c>
      <c r="B53" s="54" t="s">
        <v>157</v>
      </c>
      <c r="C53" s="83">
        <f>C54+C55+C56</f>
        <v>0</v>
      </c>
      <c r="D53" s="83">
        <f>D54+D55+D56</f>
        <v>25631</v>
      </c>
      <c r="E53" s="83">
        <f>E54+E55+E56</f>
        <v>3048.94</v>
      </c>
      <c r="F53" s="83">
        <f>(E53*100)/D53</f>
        <v>11.895517147204558</v>
      </c>
    </row>
    <row r="54" spans="1:6" x14ac:dyDescent="0.2">
      <c r="A54" s="55" t="s">
        <v>158</v>
      </c>
      <c r="B54" s="56" t="s">
        <v>159</v>
      </c>
      <c r="C54" s="84">
        <v>0</v>
      </c>
      <c r="D54" s="84">
        <v>0</v>
      </c>
      <c r="E54" s="84">
        <v>2004.94</v>
      </c>
      <c r="F54" s="84"/>
    </row>
    <row r="55" spans="1:6" x14ac:dyDescent="0.2">
      <c r="A55" s="55" t="s">
        <v>160</v>
      </c>
      <c r="B55" s="56" t="s">
        <v>161</v>
      </c>
      <c r="C55" s="84">
        <v>0</v>
      </c>
      <c r="D55" s="84">
        <v>0</v>
      </c>
      <c r="E55" s="84">
        <v>1044</v>
      </c>
      <c r="F55" s="84"/>
    </row>
    <row r="56" spans="1:6" x14ac:dyDescent="0.2">
      <c r="A56" s="55" t="s">
        <v>164</v>
      </c>
      <c r="B56" s="56" t="s">
        <v>165</v>
      </c>
      <c r="C56" s="84">
        <v>0</v>
      </c>
      <c r="D56" s="84">
        <v>25631</v>
      </c>
      <c r="E56" s="84">
        <v>0</v>
      </c>
      <c r="F56" s="84"/>
    </row>
    <row r="57" spans="1:6" x14ac:dyDescent="0.2">
      <c r="A57" s="53" t="s">
        <v>166</v>
      </c>
      <c r="B57" s="54" t="s">
        <v>167</v>
      </c>
      <c r="C57" s="83">
        <f>C58</f>
        <v>0</v>
      </c>
      <c r="D57" s="83">
        <f>D58</f>
        <v>127000</v>
      </c>
      <c r="E57" s="83">
        <f>E58</f>
        <v>210906.25</v>
      </c>
      <c r="F57" s="83">
        <f>(E57*100)/D57</f>
        <v>166.06791338582678</v>
      </c>
    </row>
    <row r="58" spans="1:6" x14ac:dyDescent="0.2">
      <c r="A58" s="55" t="s">
        <v>168</v>
      </c>
      <c r="B58" s="56" t="s">
        <v>169</v>
      </c>
      <c r="C58" s="84">
        <v>0</v>
      </c>
      <c r="D58" s="84">
        <v>127000</v>
      </c>
      <c r="E58" s="84">
        <v>210906.25</v>
      </c>
      <c r="F58" s="84"/>
    </row>
    <row r="59" spans="1:6" x14ac:dyDescent="0.2">
      <c r="A59" s="51" t="s">
        <v>170</v>
      </c>
      <c r="B59" s="52" t="s">
        <v>171</v>
      </c>
      <c r="C59" s="82">
        <f t="shared" ref="C59:E60" si="1">C60</f>
        <v>80000</v>
      </c>
      <c r="D59" s="82">
        <f t="shared" si="1"/>
        <v>80000</v>
      </c>
      <c r="E59" s="82">
        <f t="shared" si="1"/>
        <v>0</v>
      </c>
      <c r="F59" s="81">
        <f>(E59*100)/D59</f>
        <v>0</v>
      </c>
    </row>
    <row r="60" spans="1:6" ht="25.5" x14ac:dyDescent="0.2">
      <c r="A60" s="53" t="s">
        <v>172</v>
      </c>
      <c r="B60" s="54" t="s">
        <v>173</v>
      </c>
      <c r="C60" s="83">
        <f t="shared" si="1"/>
        <v>80000</v>
      </c>
      <c r="D60" s="83">
        <v>80000</v>
      </c>
      <c r="E60" s="83">
        <f t="shared" si="1"/>
        <v>0</v>
      </c>
      <c r="F60" s="83">
        <f>(E60*100)/D60</f>
        <v>0</v>
      </c>
    </row>
    <row r="61" spans="1:6" x14ac:dyDescent="0.2">
      <c r="A61" s="55" t="s">
        <v>174</v>
      </c>
      <c r="B61" s="56" t="s">
        <v>173</v>
      </c>
      <c r="C61" s="84">
        <v>80000</v>
      </c>
      <c r="D61" s="84">
        <v>80000</v>
      </c>
      <c r="E61" s="84">
        <v>0</v>
      </c>
      <c r="F61" s="84"/>
    </row>
    <row r="62" spans="1:6" x14ac:dyDescent="0.2">
      <c r="A62" s="49" t="s">
        <v>50</v>
      </c>
      <c r="B62" s="50" t="s">
        <v>51</v>
      </c>
      <c r="C62" s="80">
        <f t="shared" ref="C62:E63" si="2">C63</f>
        <v>2926560</v>
      </c>
      <c r="D62" s="80">
        <f t="shared" si="2"/>
        <v>3079191</v>
      </c>
      <c r="E62" s="80">
        <f t="shared" si="2"/>
        <v>1677758.65</v>
      </c>
      <c r="F62" s="81">
        <f>(E62*100)/D62</f>
        <v>54.486995123069661</v>
      </c>
    </row>
    <row r="63" spans="1:6" x14ac:dyDescent="0.2">
      <c r="A63" s="51" t="s">
        <v>66</v>
      </c>
      <c r="B63" s="52" t="s">
        <v>67</v>
      </c>
      <c r="C63" s="82">
        <f t="shared" si="2"/>
        <v>2926560</v>
      </c>
      <c r="D63" s="82">
        <f t="shared" si="2"/>
        <v>3079191</v>
      </c>
      <c r="E63" s="82">
        <f t="shared" si="2"/>
        <v>1677758.65</v>
      </c>
      <c r="F63" s="81">
        <f>(E63*100)/D63</f>
        <v>54.486995123069661</v>
      </c>
    </row>
    <row r="64" spans="1:6" ht="25.5" x14ac:dyDescent="0.2">
      <c r="A64" s="53" t="s">
        <v>68</v>
      </c>
      <c r="B64" s="54" t="s">
        <v>69</v>
      </c>
      <c r="C64" s="83">
        <f>C65+C66</f>
        <v>2926560</v>
      </c>
      <c r="D64" s="83">
        <f>D65+D66</f>
        <v>3079191</v>
      </c>
      <c r="E64" s="83">
        <f>E65+E66</f>
        <v>1677758.65</v>
      </c>
      <c r="F64" s="83">
        <f>(E64*100)/D64</f>
        <v>54.486995123069661</v>
      </c>
    </row>
    <row r="65" spans="1:6" x14ac:dyDescent="0.2">
      <c r="A65" s="55" t="s">
        <v>70</v>
      </c>
      <c r="B65" s="56" t="s">
        <v>71</v>
      </c>
      <c r="C65" s="84">
        <v>2846560</v>
      </c>
      <c r="D65" s="84">
        <v>2846560</v>
      </c>
      <c r="E65" s="84">
        <v>1463803.46</v>
      </c>
      <c r="F65" s="84"/>
    </row>
    <row r="66" spans="1:6" ht="25.5" x14ac:dyDescent="0.2">
      <c r="A66" s="55" t="s">
        <v>72</v>
      </c>
      <c r="B66" s="56" t="s">
        <v>73</v>
      </c>
      <c r="C66" s="84">
        <v>80000</v>
      </c>
      <c r="D66" s="84">
        <v>232631</v>
      </c>
      <c r="E66" s="84">
        <v>213955.19</v>
      </c>
      <c r="F66" s="84"/>
    </row>
    <row r="67" spans="1:6" ht="38.25" x14ac:dyDescent="0.2">
      <c r="A67" s="47" t="s">
        <v>195</v>
      </c>
      <c r="B67" s="47" t="s">
        <v>196</v>
      </c>
      <c r="C67" s="47" t="s">
        <v>43</v>
      </c>
      <c r="D67" s="47" t="s">
        <v>191</v>
      </c>
      <c r="E67" s="47" t="s">
        <v>192</v>
      </c>
      <c r="F67" s="47" t="s">
        <v>193</v>
      </c>
    </row>
    <row r="68" spans="1:6" x14ac:dyDescent="0.2">
      <c r="A68" s="48" t="s">
        <v>76</v>
      </c>
      <c r="B68" s="48" t="s">
        <v>197</v>
      </c>
      <c r="C68" s="78">
        <f>C69+C97</f>
        <v>1287644</v>
      </c>
      <c r="D68" s="78">
        <f>D69+D97</f>
        <v>1287644</v>
      </c>
      <c r="E68" s="78">
        <f>E69+E97</f>
        <v>352821.42</v>
      </c>
      <c r="F68" s="79">
        <f>(E68*100)/D68</f>
        <v>27.400540832714633</v>
      </c>
    </row>
    <row r="69" spans="1:6" x14ac:dyDescent="0.2">
      <c r="A69" s="49" t="s">
        <v>74</v>
      </c>
      <c r="B69" s="50" t="s">
        <v>75</v>
      </c>
      <c r="C69" s="80">
        <f>C70+C94</f>
        <v>1128877</v>
      </c>
      <c r="D69" s="80">
        <f>D70+D94</f>
        <v>1128877</v>
      </c>
      <c r="E69" s="80">
        <f>E70+E94</f>
        <v>346681.06</v>
      </c>
      <c r="F69" s="81">
        <f>(E69*100)/D69</f>
        <v>30.710259842303458</v>
      </c>
    </row>
    <row r="70" spans="1:6" x14ac:dyDescent="0.2">
      <c r="A70" s="51" t="s">
        <v>93</v>
      </c>
      <c r="B70" s="52" t="s">
        <v>94</v>
      </c>
      <c r="C70" s="82">
        <f>C71+C74+C81+C89</f>
        <v>1119831</v>
      </c>
      <c r="D70" s="82">
        <f>D71+D74+D81+D89</f>
        <v>1119831</v>
      </c>
      <c r="E70" s="82">
        <f>E71+E74+E81+E89</f>
        <v>342635.52999999997</v>
      </c>
      <c r="F70" s="81">
        <f>(E70*100)/D70</f>
        <v>30.597074915768541</v>
      </c>
    </row>
    <row r="71" spans="1:6" x14ac:dyDescent="0.2">
      <c r="A71" s="53" t="s">
        <v>95</v>
      </c>
      <c r="B71" s="54" t="s">
        <v>96</v>
      </c>
      <c r="C71" s="83">
        <f>C72+C73</f>
        <v>4939</v>
      </c>
      <c r="D71" s="83">
        <f>D72+D73</f>
        <v>4939</v>
      </c>
      <c r="E71" s="83">
        <f>E72+E73</f>
        <v>650.55999999999995</v>
      </c>
      <c r="F71" s="83">
        <f>(E71*100)/D71</f>
        <v>13.171897145171085</v>
      </c>
    </row>
    <row r="72" spans="1:6" x14ac:dyDescent="0.2">
      <c r="A72" s="55" t="s">
        <v>97</v>
      </c>
      <c r="B72" s="56" t="s">
        <v>98</v>
      </c>
      <c r="C72" s="84">
        <v>896</v>
      </c>
      <c r="D72" s="84">
        <v>896</v>
      </c>
      <c r="E72" s="84">
        <v>490.56</v>
      </c>
      <c r="F72" s="84"/>
    </row>
    <row r="73" spans="1:6" x14ac:dyDescent="0.2">
      <c r="A73" s="55" t="s">
        <v>101</v>
      </c>
      <c r="B73" s="56" t="s">
        <v>102</v>
      </c>
      <c r="C73" s="84">
        <v>4043</v>
      </c>
      <c r="D73" s="84">
        <v>4043</v>
      </c>
      <c r="E73" s="84">
        <v>160</v>
      </c>
      <c r="F73" s="84"/>
    </row>
    <row r="74" spans="1:6" x14ac:dyDescent="0.2">
      <c r="A74" s="53" t="s">
        <v>103</v>
      </c>
      <c r="B74" s="54" t="s">
        <v>104</v>
      </c>
      <c r="C74" s="83">
        <f>C75+C76+C77+C78+C79+C80</f>
        <v>763254</v>
      </c>
      <c r="D74" s="83">
        <f>D75+D76+D77+D78+D79+D80</f>
        <v>763254</v>
      </c>
      <c r="E74" s="83">
        <f>E75+E76+E77+E78+E79+E80</f>
        <v>165116.63999999998</v>
      </c>
      <c r="F74" s="83">
        <f>(E74*100)/D74</f>
        <v>21.633249219787906</v>
      </c>
    </row>
    <row r="75" spans="1:6" x14ac:dyDescent="0.2">
      <c r="A75" s="55" t="s">
        <v>105</v>
      </c>
      <c r="B75" s="56" t="s">
        <v>106</v>
      </c>
      <c r="C75" s="84">
        <v>13833</v>
      </c>
      <c r="D75" s="84">
        <v>13833</v>
      </c>
      <c r="E75" s="84">
        <v>5298.63</v>
      </c>
      <c r="F75" s="84"/>
    </row>
    <row r="76" spans="1:6" x14ac:dyDescent="0.2">
      <c r="A76" s="55" t="s">
        <v>107</v>
      </c>
      <c r="B76" s="56" t="s">
        <v>108</v>
      </c>
      <c r="C76" s="84">
        <v>341149</v>
      </c>
      <c r="D76" s="84">
        <v>341149</v>
      </c>
      <c r="E76" s="84">
        <v>30306.9</v>
      </c>
      <c r="F76" s="84"/>
    </row>
    <row r="77" spans="1:6" x14ac:dyDescent="0.2">
      <c r="A77" s="55" t="s">
        <v>109</v>
      </c>
      <c r="B77" s="56" t="s">
        <v>110</v>
      </c>
      <c r="C77" s="84">
        <v>308995</v>
      </c>
      <c r="D77" s="84">
        <v>308995</v>
      </c>
      <c r="E77" s="84">
        <v>72386.2</v>
      </c>
      <c r="F77" s="84"/>
    </row>
    <row r="78" spans="1:6" x14ac:dyDescent="0.2">
      <c r="A78" s="55" t="s">
        <v>111</v>
      </c>
      <c r="B78" s="56" t="s">
        <v>112</v>
      </c>
      <c r="C78" s="84">
        <v>84800</v>
      </c>
      <c r="D78" s="84">
        <v>84800</v>
      </c>
      <c r="E78" s="84">
        <v>45353.26</v>
      </c>
      <c r="F78" s="84"/>
    </row>
    <row r="79" spans="1:6" x14ac:dyDescent="0.2">
      <c r="A79" s="55" t="s">
        <v>113</v>
      </c>
      <c r="B79" s="56" t="s">
        <v>114</v>
      </c>
      <c r="C79" s="84">
        <v>11092</v>
      </c>
      <c r="D79" s="84">
        <v>11092</v>
      </c>
      <c r="E79" s="84">
        <v>11022.52</v>
      </c>
      <c r="F79" s="84"/>
    </row>
    <row r="80" spans="1:6" x14ac:dyDescent="0.2">
      <c r="A80" s="55" t="s">
        <v>115</v>
      </c>
      <c r="B80" s="56" t="s">
        <v>116</v>
      </c>
      <c r="C80" s="84">
        <v>3385</v>
      </c>
      <c r="D80" s="84">
        <v>3385</v>
      </c>
      <c r="E80" s="84">
        <v>749.13</v>
      </c>
      <c r="F80" s="84"/>
    </row>
    <row r="81" spans="1:6" x14ac:dyDescent="0.2">
      <c r="A81" s="53" t="s">
        <v>117</v>
      </c>
      <c r="B81" s="54" t="s">
        <v>118</v>
      </c>
      <c r="C81" s="83">
        <f>C82+C83+C84+C85+C86+C87+C88</f>
        <v>231964</v>
      </c>
      <c r="D81" s="83">
        <f>D82+D83+D84+D85+D86+D87+D88</f>
        <v>231964</v>
      </c>
      <c r="E81" s="83">
        <f>E82+E83+E84+E85+E86+E87+E88</f>
        <v>51348.149999999994</v>
      </c>
      <c r="F81" s="83">
        <f>(E81*100)/D81</f>
        <v>22.136258212481245</v>
      </c>
    </row>
    <row r="82" spans="1:6" x14ac:dyDescent="0.2">
      <c r="A82" s="55" t="s">
        <v>119</v>
      </c>
      <c r="B82" s="56" t="s">
        <v>120</v>
      </c>
      <c r="C82" s="84">
        <v>34378</v>
      </c>
      <c r="D82" s="84">
        <v>34378</v>
      </c>
      <c r="E82" s="84">
        <v>3197.7</v>
      </c>
      <c r="F82" s="84"/>
    </row>
    <row r="83" spans="1:6" x14ac:dyDescent="0.2">
      <c r="A83" s="55" t="s">
        <v>121</v>
      </c>
      <c r="B83" s="56" t="s">
        <v>122</v>
      </c>
      <c r="C83" s="84">
        <v>51242</v>
      </c>
      <c r="D83" s="84">
        <v>51242</v>
      </c>
      <c r="E83" s="84">
        <v>20403.84</v>
      </c>
      <c r="F83" s="84"/>
    </row>
    <row r="84" spans="1:6" x14ac:dyDescent="0.2">
      <c r="A84" s="55" t="s">
        <v>123</v>
      </c>
      <c r="B84" s="56" t="s">
        <v>124</v>
      </c>
      <c r="C84" s="84">
        <v>5435</v>
      </c>
      <c r="D84" s="84">
        <v>5435</v>
      </c>
      <c r="E84" s="84">
        <v>3805.24</v>
      </c>
      <c r="F84" s="84"/>
    </row>
    <row r="85" spans="1:6" x14ac:dyDescent="0.2">
      <c r="A85" s="55" t="s">
        <v>125</v>
      </c>
      <c r="B85" s="56" t="s">
        <v>126</v>
      </c>
      <c r="C85" s="84">
        <v>46070</v>
      </c>
      <c r="D85" s="84">
        <v>46070</v>
      </c>
      <c r="E85" s="84">
        <v>20159.259999999998</v>
      </c>
      <c r="F85" s="84"/>
    </row>
    <row r="86" spans="1:6" x14ac:dyDescent="0.2">
      <c r="A86" s="55" t="s">
        <v>129</v>
      </c>
      <c r="B86" s="56" t="s">
        <v>130</v>
      </c>
      <c r="C86" s="84">
        <v>4725</v>
      </c>
      <c r="D86" s="84">
        <v>4725</v>
      </c>
      <c r="E86" s="84">
        <v>2863.38</v>
      </c>
      <c r="F86" s="84"/>
    </row>
    <row r="87" spans="1:6" x14ac:dyDescent="0.2">
      <c r="A87" s="55" t="s">
        <v>131</v>
      </c>
      <c r="B87" s="56" t="s">
        <v>132</v>
      </c>
      <c r="C87" s="84">
        <v>1662</v>
      </c>
      <c r="D87" s="84">
        <v>1662</v>
      </c>
      <c r="E87" s="84">
        <v>848.29</v>
      </c>
      <c r="F87" s="84"/>
    </row>
    <row r="88" spans="1:6" x14ac:dyDescent="0.2">
      <c r="A88" s="55" t="s">
        <v>133</v>
      </c>
      <c r="B88" s="56" t="s">
        <v>134</v>
      </c>
      <c r="C88" s="84">
        <v>88452</v>
      </c>
      <c r="D88" s="84">
        <v>88452</v>
      </c>
      <c r="E88" s="84">
        <v>70.44</v>
      </c>
      <c r="F88" s="84"/>
    </row>
    <row r="89" spans="1:6" x14ac:dyDescent="0.2">
      <c r="A89" s="53" t="s">
        <v>135</v>
      </c>
      <c r="B89" s="54" t="s">
        <v>136</v>
      </c>
      <c r="C89" s="83">
        <f>C90+C91+C92+C93</f>
        <v>119674</v>
      </c>
      <c r="D89" s="83">
        <f>D90+D91+D92+D93</f>
        <v>119674</v>
      </c>
      <c r="E89" s="83">
        <f>E90+E91+E92+E93</f>
        <v>125520.18</v>
      </c>
      <c r="F89" s="83">
        <f>(E89*100)/D89</f>
        <v>104.8850878219162</v>
      </c>
    </row>
    <row r="90" spans="1:6" x14ac:dyDescent="0.2">
      <c r="A90" s="55" t="s">
        <v>137</v>
      </c>
      <c r="B90" s="56" t="s">
        <v>138</v>
      </c>
      <c r="C90" s="84">
        <v>70921</v>
      </c>
      <c r="D90" s="84">
        <v>70921</v>
      </c>
      <c r="E90" s="84">
        <v>37465.74</v>
      </c>
      <c r="F90" s="84"/>
    </row>
    <row r="91" spans="1:6" x14ac:dyDescent="0.2">
      <c r="A91" s="55" t="s">
        <v>139</v>
      </c>
      <c r="B91" s="56" t="s">
        <v>140</v>
      </c>
      <c r="C91" s="84">
        <v>2182</v>
      </c>
      <c r="D91" s="84">
        <v>2182</v>
      </c>
      <c r="E91" s="84">
        <v>1195.6400000000001</v>
      </c>
      <c r="F91" s="84"/>
    </row>
    <row r="92" spans="1:6" x14ac:dyDescent="0.2">
      <c r="A92" s="55" t="s">
        <v>141</v>
      </c>
      <c r="B92" s="56" t="s">
        <v>142</v>
      </c>
      <c r="C92" s="84">
        <v>83</v>
      </c>
      <c r="D92" s="84">
        <v>83</v>
      </c>
      <c r="E92" s="84">
        <v>0</v>
      </c>
      <c r="F92" s="84"/>
    </row>
    <row r="93" spans="1:6" x14ac:dyDescent="0.2">
      <c r="A93" s="55" t="s">
        <v>145</v>
      </c>
      <c r="B93" s="56" t="s">
        <v>136</v>
      </c>
      <c r="C93" s="84">
        <v>46488</v>
      </c>
      <c r="D93" s="84">
        <v>46488</v>
      </c>
      <c r="E93" s="84">
        <v>86858.8</v>
      </c>
      <c r="F93" s="84"/>
    </row>
    <row r="94" spans="1:6" x14ac:dyDescent="0.2">
      <c r="A94" s="51" t="s">
        <v>146</v>
      </c>
      <c r="B94" s="52" t="s">
        <v>147</v>
      </c>
      <c r="C94" s="82">
        <f t="shared" ref="C94:E95" si="3">C95</f>
        <v>9046</v>
      </c>
      <c r="D94" s="82">
        <f t="shared" si="3"/>
        <v>9046</v>
      </c>
      <c r="E94" s="82">
        <f t="shared" si="3"/>
        <v>4045.53</v>
      </c>
      <c r="F94" s="81">
        <f>(E94*100)/D94</f>
        <v>44.721755472031838</v>
      </c>
    </row>
    <row r="95" spans="1:6" x14ac:dyDescent="0.2">
      <c r="A95" s="53" t="s">
        <v>148</v>
      </c>
      <c r="B95" s="54" t="s">
        <v>149</v>
      </c>
      <c r="C95" s="83">
        <f t="shared" si="3"/>
        <v>9046</v>
      </c>
      <c r="D95" s="83">
        <f t="shared" si="3"/>
        <v>9046</v>
      </c>
      <c r="E95" s="83">
        <f t="shared" si="3"/>
        <v>4045.53</v>
      </c>
      <c r="F95" s="83">
        <f>(E95*100)/D95</f>
        <v>44.721755472031838</v>
      </c>
    </row>
    <row r="96" spans="1:6" x14ac:dyDescent="0.2">
      <c r="A96" s="55" t="s">
        <v>150</v>
      </c>
      <c r="B96" s="56" t="s">
        <v>151</v>
      </c>
      <c r="C96" s="84">
        <v>9046</v>
      </c>
      <c r="D96" s="84">
        <v>9046</v>
      </c>
      <c r="E96" s="84">
        <v>4045.53</v>
      </c>
      <c r="F96" s="84"/>
    </row>
    <row r="97" spans="1:6" x14ac:dyDescent="0.2">
      <c r="A97" s="49" t="s">
        <v>152</v>
      </c>
      <c r="B97" s="50" t="s">
        <v>153</v>
      </c>
      <c r="C97" s="80">
        <f>C98+C102</f>
        <v>158767</v>
      </c>
      <c r="D97" s="80">
        <f>D98+D102</f>
        <v>158767</v>
      </c>
      <c r="E97" s="80">
        <f>E98+E102</f>
        <v>6140.3600000000006</v>
      </c>
      <c r="F97" s="81">
        <f>(E97*100)/D97</f>
        <v>3.8675291464851007</v>
      </c>
    </row>
    <row r="98" spans="1:6" x14ac:dyDescent="0.2">
      <c r="A98" s="51" t="s">
        <v>154</v>
      </c>
      <c r="B98" s="52" t="s">
        <v>155</v>
      </c>
      <c r="C98" s="82">
        <f>C99</f>
        <v>100000</v>
      </c>
      <c r="D98" s="82">
        <f>D99</f>
        <v>100000</v>
      </c>
      <c r="E98" s="82">
        <f>E99</f>
        <v>6140.3600000000006</v>
      </c>
      <c r="F98" s="81">
        <f>(E98*100)/D98</f>
        <v>6.1403600000000003</v>
      </c>
    </row>
    <row r="99" spans="1:6" x14ac:dyDescent="0.2">
      <c r="A99" s="53" t="s">
        <v>156</v>
      </c>
      <c r="B99" s="54" t="s">
        <v>157</v>
      </c>
      <c r="C99" s="83">
        <f>C100+C101</f>
        <v>100000</v>
      </c>
      <c r="D99" s="83">
        <f>D100+D101</f>
        <v>100000</v>
      </c>
      <c r="E99" s="83">
        <f>E100+E101</f>
        <v>6140.3600000000006</v>
      </c>
      <c r="F99" s="83">
        <f>(E99*100)/D99</f>
        <v>6.1403600000000003</v>
      </c>
    </row>
    <row r="100" spans="1:6" x14ac:dyDescent="0.2">
      <c r="A100" s="55" t="s">
        <v>162</v>
      </c>
      <c r="B100" s="56" t="s">
        <v>163</v>
      </c>
      <c r="C100" s="84">
        <v>0</v>
      </c>
      <c r="D100" s="84">
        <v>0</v>
      </c>
      <c r="E100" s="84">
        <v>2915.8</v>
      </c>
      <c r="F100" s="84"/>
    </row>
    <row r="101" spans="1:6" x14ac:dyDescent="0.2">
      <c r="A101" s="55" t="s">
        <v>164</v>
      </c>
      <c r="B101" s="56" t="s">
        <v>165</v>
      </c>
      <c r="C101" s="84">
        <v>100000</v>
      </c>
      <c r="D101" s="84">
        <v>100000</v>
      </c>
      <c r="E101" s="84">
        <v>3224.56</v>
      </c>
      <c r="F101" s="84"/>
    </row>
    <row r="102" spans="1:6" x14ac:dyDescent="0.2">
      <c r="A102" s="51" t="s">
        <v>170</v>
      </c>
      <c r="B102" s="52" t="s">
        <v>171</v>
      </c>
      <c r="C102" s="82">
        <f t="shared" ref="C102:E103" si="4">C103</f>
        <v>58767</v>
      </c>
      <c r="D102" s="82">
        <f t="shared" si="4"/>
        <v>58767</v>
      </c>
      <c r="E102" s="82">
        <f t="shared" si="4"/>
        <v>0</v>
      </c>
      <c r="F102" s="81">
        <f>(E102*100)/D102</f>
        <v>0</v>
      </c>
    </row>
    <row r="103" spans="1:6" ht="25.5" x14ac:dyDescent="0.2">
      <c r="A103" s="53" t="s">
        <v>172</v>
      </c>
      <c r="B103" s="54" t="s">
        <v>173</v>
      </c>
      <c r="C103" s="83">
        <f t="shared" si="4"/>
        <v>58767</v>
      </c>
      <c r="D103" s="83">
        <f t="shared" si="4"/>
        <v>58767</v>
      </c>
      <c r="E103" s="83">
        <f t="shared" si="4"/>
        <v>0</v>
      </c>
      <c r="F103" s="83">
        <f>(E103*100)/D103</f>
        <v>0</v>
      </c>
    </row>
    <row r="104" spans="1:6" x14ac:dyDescent="0.2">
      <c r="A104" s="55" t="s">
        <v>174</v>
      </c>
      <c r="B104" s="56" t="s">
        <v>173</v>
      </c>
      <c r="C104" s="84">
        <v>58767</v>
      </c>
      <c r="D104" s="84">
        <v>58767</v>
      </c>
      <c r="E104" s="84">
        <v>0</v>
      </c>
      <c r="F104" s="84"/>
    </row>
    <row r="105" spans="1:6" x14ac:dyDescent="0.2">
      <c r="A105" s="49" t="s">
        <v>50</v>
      </c>
      <c r="B105" s="50" t="s">
        <v>51</v>
      </c>
      <c r="C105" s="80">
        <f>C106+C110</f>
        <v>1287644</v>
      </c>
      <c r="D105" s="80">
        <f t="shared" ref="D105" si="5">D106+D110</f>
        <v>1287644</v>
      </c>
      <c r="E105" s="80">
        <f>E106+E110</f>
        <v>664171.73</v>
      </c>
      <c r="F105" s="81">
        <f>(E105*100)/D105</f>
        <v>51.580384795797599</v>
      </c>
    </row>
    <row r="106" spans="1:6" x14ac:dyDescent="0.2">
      <c r="A106" s="51" t="s">
        <v>58</v>
      </c>
      <c r="B106" s="52" t="s">
        <v>59</v>
      </c>
      <c r="C106" s="82">
        <f t="shared" ref="C106:E106" si="6">C107</f>
        <v>1287644</v>
      </c>
      <c r="D106" s="82">
        <f t="shared" si="6"/>
        <v>1287644</v>
      </c>
      <c r="E106" s="82">
        <f t="shared" si="6"/>
        <v>636516.05999999994</v>
      </c>
      <c r="F106" s="81">
        <f>(E106*100)/D106</f>
        <v>49.432611808853991</v>
      </c>
    </row>
    <row r="107" spans="1:6" x14ac:dyDescent="0.2">
      <c r="A107" s="53" t="s">
        <v>60</v>
      </c>
      <c r="B107" s="54" t="s">
        <v>61</v>
      </c>
      <c r="C107" s="83">
        <f t="shared" ref="C107:D107" si="7">C108+C109</f>
        <v>1287644</v>
      </c>
      <c r="D107" s="83">
        <f t="shared" si="7"/>
        <v>1287644</v>
      </c>
      <c r="E107" s="83">
        <f>E108+E109</f>
        <v>636516.05999999994</v>
      </c>
      <c r="F107" s="83">
        <f>(E107*100)/D107</f>
        <v>49.432611808853991</v>
      </c>
    </row>
    <row r="108" spans="1:6" x14ac:dyDescent="0.2">
      <c r="A108" s="55" t="s">
        <v>62</v>
      </c>
      <c r="B108" s="56" t="s">
        <v>63</v>
      </c>
      <c r="C108" s="84">
        <v>908395</v>
      </c>
      <c r="D108" s="84">
        <v>908395</v>
      </c>
      <c r="E108" s="84">
        <v>511319.3</v>
      </c>
      <c r="F108" s="84"/>
    </row>
    <row r="109" spans="1:6" x14ac:dyDescent="0.2">
      <c r="A109" s="55" t="s">
        <v>64</v>
      </c>
      <c r="B109" s="56" t="s">
        <v>65</v>
      </c>
      <c r="C109" s="84">
        <v>379249</v>
      </c>
      <c r="D109" s="84">
        <v>379249</v>
      </c>
      <c r="E109" s="84">
        <v>125196.76</v>
      </c>
      <c r="F109" s="84"/>
    </row>
    <row r="110" spans="1:6" ht="13.5" thickBot="1" x14ac:dyDescent="0.25">
      <c r="A110" s="106" t="s">
        <v>200</v>
      </c>
      <c r="B110" s="116" t="s">
        <v>203</v>
      </c>
      <c r="C110" s="108">
        <f>C111</f>
        <v>0</v>
      </c>
      <c r="D110" s="108">
        <f t="shared" ref="D110" si="8">D111</f>
        <v>0</v>
      </c>
      <c r="E110" s="108">
        <f>E111</f>
        <v>27655.67</v>
      </c>
      <c r="F110" s="107"/>
    </row>
    <row r="111" spans="1:6" ht="13.5" thickBot="1" x14ac:dyDescent="0.25">
      <c r="A111" s="113" t="s">
        <v>202</v>
      </c>
      <c r="B111" s="114" t="s">
        <v>204</v>
      </c>
      <c r="C111" s="115">
        <f>C112</f>
        <v>0</v>
      </c>
      <c r="D111" s="115">
        <f t="shared" ref="D111:E111" si="9">D112</f>
        <v>0</v>
      </c>
      <c r="E111" s="115">
        <f t="shared" si="9"/>
        <v>27655.67</v>
      </c>
      <c r="F111" s="83" t="e">
        <f>(E111*100)/D111</f>
        <v>#DIV/0!</v>
      </c>
    </row>
    <row r="112" spans="1:6" s="105" customFormat="1" ht="14.25" thickTop="1" thickBot="1" x14ac:dyDescent="0.25">
      <c r="A112" s="109" t="s">
        <v>205</v>
      </c>
      <c r="B112" s="110" t="s">
        <v>201</v>
      </c>
      <c r="C112" s="111">
        <v>0</v>
      </c>
      <c r="D112" s="111">
        <v>0</v>
      </c>
      <c r="E112" s="111">
        <v>27655.67</v>
      </c>
      <c r="F112" s="112" t="e">
        <f>(E112*100)/D112</f>
        <v>#DIV/0!</v>
      </c>
    </row>
    <row r="113" spans="1:6" x14ac:dyDescent="0.2">
      <c r="A113" s="49" t="s">
        <v>74</v>
      </c>
      <c r="B113" s="50" t="s">
        <v>75</v>
      </c>
      <c r="C113" s="80">
        <f>C114</f>
        <v>212356</v>
      </c>
      <c r="D113" s="80">
        <f>D114</f>
        <v>212356</v>
      </c>
      <c r="E113" s="80">
        <f>E114</f>
        <v>313587.28999999998</v>
      </c>
      <c r="F113" s="81">
        <f>(E113*100)/D113</f>
        <v>147.67055793102148</v>
      </c>
    </row>
    <row r="114" spans="1:6" x14ac:dyDescent="0.2">
      <c r="A114" s="51" t="s">
        <v>93</v>
      </c>
      <c r="B114" s="52" t="s">
        <v>94</v>
      </c>
      <c r="C114" s="82">
        <f>C115+C119</f>
        <v>212356</v>
      </c>
      <c r="D114" s="82">
        <f>D115+D119</f>
        <v>212356</v>
      </c>
      <c r="E114" s="82">
        <f>E115+E119</f>
        <v>313587.28999999998</v>
      </c>
      <c r="F114" s="81">
        <f>(E114*100)/D114</f>
        <v>147.67055793102148</v>
      </c>
    </row>
    <row r="115" spans="1:6" x14ac:dyDescent="0.2">
      <c r="A115" s="53" t="s">
        <v>103</v>
      </c>
      <c r="B115" s="54" t="s">
        <v>104</v>
      </c>
      <c r="C115" s="83">
        <f>C116+C117+C118</f>
        <v>212356</v>
      </c>
      <c r="D115" s="83">
        <f>D116+D117+D118</f>
        <v>212356</v>
      </c>
      <c r="E115" s="83">
        <f>E116+E117+E118</f>
        <v>310629.5</v>
      </c>
      <c r="F115" s="83">
        <f>(E115*100)/D115</f>
        <v>146.27771289721034</v>
      </c>
    </row>
    <row r="116" spans="1:6" x14ac:dyDescent="0.2">
      <c r="A116" s="55" t="s">
        <v>107</v>
      </c>
      <c r="B116" s="56" t="s">
        <v>108</v>
      </c>
      <c r="C116" s="84">
        <v>200356</v>
      </c>
      <c r="D116" s="84">
        <v>200356</v>
      </c>
      <c r="E116" s="84">
        <v>259507.83</v>
      </c>
      <c r="F116" s="84"/>
    </row>
    <row r="117" spans="1:6" x14ac:dyDescent="0.2">
      <c r="A117" s="55" t="s">
        <v>109</v>
      </c>
      <c r="B117" s="56" t="s">
        <v>110</v>
      </c>
      <c r="C117" s="84">
        <v>12000</v>
      </c>
      <c r="D117" s="84">
        <v>12000</v>
      </c>
      <c r="E117" s="84">
        <v>35426.410000000003</v>
      </c>
      <c r="F117" s="84"/>
    </row>
    <row r="118" spans="1:6" x14ac:dyDescent="0.2">
      <c r="A118" s="55" t="s">
        <v>111</v>
      </c>
      <c r="B118" s="56" t="s">
        <v>112</v>
      </c>
      <c r="C118" s="84">
        <v>0</v>
      </c>
      <c r="D118" s="84">
        <v>0</v>
      </c>
      <c r="E118" s="84">
        <v>15695.26</v>
      </c>
      <c r="F118" s="84"/>
    </row>
    <row r="119" spans="1:6" x14ac:dyDescent="0.2">
      <c r="A119" s="53" t="s">
        <v>117</v>
      </c>
      <c r="B119" s="54" t="s">
        <v>118</v>
      </c>
      <c r="C119" s="83">
        <f>C120</f>
        <v>0</v>
      </c>
      <c r="D119" s="83">
        <f>D120</f>
        <v>0</v>
      </c>
      <c r="E119" s="83">
        <f>E120</f>
        <v>2957.79</v>
      </c>
      <c r="F119" s="83" t="e">
        <f>(E119*100)/D119</f>
        <v>#DIV/0!</v>
      </c>
    </row>
    <row r="120" spans="1:6" x14ac:dyDescent="0.2">
      <c r="A120" s="55" t="s">
        <v>121</v>
      </c>
      <c r="B120" s="56" t="s">
        <v>122</v>
      </c>
      <c r="C120" s="84">
        <v>0</v>
      </c>
      <c r="D120" s="84">
        <v>0</v>
      </c>
      <c r="E120" s="84">
        <v>2957.79</v>
      </c>
      <c r="F120" s="84"/>
    </row>
    <row r="121" spans="1:6" x14ac:dyDescent="0.2">
      <c r="A121" s="49" t="s">
        <v>152</v>
      </c>
      <c r="B121" s="50" t="s">
        <v>153</v>
      </c>
      <c r="C121" s="80">
        <f t="shared" ref="C121:E123" si="10">C122</f>
        <v>0</v>
      </c>
      <c r="D121" s="80">
        <f t="shared" si="10"/>
        <v>0</v>
      </c>
      <c r="E121" s="80">
        <f t="shared" ca="1" si="10"/>
        <v>13558</v>
      </c>
      <c r="F121" s="81" t="e">
        <f ca="1">(E121*100)/D121</f>
        <v>#DIV/0!</v>
      </c>
    </row>
    <row r="122" spans="1:6" x14ac:dyDescent="0.2">
      <c r="A122" s="51" t="s">
        <v>154</v>
      </c>
      <c r="B122" s="52" t="s">
        <v>155</v>
      </c>
      <c r="C122" s="82">
        <f t="shared" si="10"/>
        <v>0</v>
      </c>
      <c r="D122" s="82">
        <f t="shared" si="10"/>
        <v>0</v>
      </c>
      <c r="E122" s="82">
        <f t="shared" ca="1" si="10"/>
        <v>13558</v>
      </c>
      <c r="F122" s="81" t="e">
        <f ca="1">(E122*100)/D122</f>
        <v>#DIV/0!</v>
      </c>
    </row>
    <row r="123" spans="1:6" x14ac:dyDescent="0.2">
      <c r="A123" s="53" t="s">
        <v>156</v>
      </c>
      <c r="B123" s="54" t="s">
        <v>157</v>
      </c>
      <c r="C123" s="83">
        <f t="shared" si="10"/>
        <v>0</v>
      </c>
      <c r="D123" s="83">
        <f t="shared" si="10"/>
        <v>0</v>
      </c>
      <c r="E123" s="83">
        <f ca="1">E13+E123</f>
        <v>0</v>
      </c>
      <c r="F123" s="83" t="e">
        <f ca="1">(E123*100)/D123</f>
        <v>#DIV/0!</v>
      </c>
    </row>
    <row r="124" spans="1:6" x14ac:dyDescent="0.2">
      <c r="A124" s="55" t="s">
        <v>164</v>
      </c>
      <c r="B124" s="56" t="s">
        <v>165</v>
      </c>
      <c r="C124" s="84">
        <v>0</v>
      </c>
      <c r="D124" s="84">
        <v>0</v>
      </c>
      <c r="E124" s="84">
        <v>13558</v>
      </c>
      <c r="F124" s="84"/>
    </row>
    <row r="125" spans="1:6" x14ac:dyDescent="0.2">
      <c r="A125" s="49" t="s">
        <v>50</v>
      </c>
      <c r="B125" s="50" t="s">
        <v>51</v>
      </c>
      <c r="C125" s="80">
        <f t="shared" ref="C125:E125" si="11">C126</f>
        <v>212356</v>
      </c>
      <c r="D125" s="80">
        <f t="shared" si="11"/>
        <v>212356</v>
      </c>
      <c r="E125" s="80">
        <f t="shared" si="11"/>
        <v>190169.18</v>
      </c>
      <c r="F125" s="81">
        <f>(E125*100)/D125</f>
        <v>89.552063515982596</v>
      </c>
    </row>
    <row r="126" spans="1:6" x14ac:dyDescent="0.2">
      <c r="A126" s="51" t="s">
        <v>52</v>
      </c>
      <c r="B126" s="52" t="s">
        <v>53</v>
      </c>
      <c r="C126" s="82">
        <f>C127</f>
        <v>212356</v>
      </c>
      <c r="D126" s="82">
        <f>D127</f>
        <v>212356</v>
      </c>
      <c r="E126" s="82">
        <f>E127</f>
        <v>190169.18</v>
      </c>
      <c r="F126" s="81">
        <f>(E126*100)/D126</f>
        <v>89.552063515982596</v>
      </c>
    </row>
    <row r="127" spans="1:6" ht="25.5" x14ac:dyDescent="0.2">
      <c r="A127" s="95" t="s">
        <v>54</v>
      </c>
      <c r="B127" s="96" t="s">
        <v>55</v>
      </c>
      <c r="C127" s="97">
        <f>C129</f>
        <v>212356</v>
      </c>
      <c r="D127" s="97">
        <f>D129</f>
        <v>212356</v>
      </c>
      <c r="E127" s="97">
        <f>E128+E129</f>
        <v>190169.18</v>
      </c>
      <c r="F127" s="97">
        <f>(E127*100)/D127</f>
        <v>89.552063515982596</v>
      </c>
    </row>
    <row r="128" spans="1:6" ht="23.25" customHeight="1" x14ac:dyDescent="0.2">
      <c r="A128" s="99" t="s">
        <v>198</v>
      </c>
      <c r="B128" s="56" t="s">
        <v>199</v>
      </c>
      <c r="C128" s="100">
        <v>0</v>
      </c>
      <c r="D128" s="100">
        <v>0</v>
      </c>
      <c r="E128" s="100">
        <v>30076.36</v>
      </c>
      <c r="F128" s="117" t="e">
        <f t="shared" ref="F128:F129" si="12">(E128*100)/D128</f>
        <v>#DIV/0!</v>
      </c>
    </row>
    <row r="129" spans="1:6" ht="25.5" x14ac:dyDescent="0.2">
      <c r="A129" s="55" t="s">
        <v>56</v>
      </c>
      <c r="B129" s="56" t="s">
        <v>57</v>
      </c>
      <c r="C129" s="84">
        <v>212356</v>
      </c>
      <c r="D129" s="84">
        <v>212356</v>
      </c>
      <c r="E129" s="84">
        <v>160092.82</v>
      </c>
      <c r="F129" s="97">
        <f t="shared" si="12"/>
        <v>75.388884703045832</v>
      </c>
    </row>
    <row r="130" spans="1:6" s="57" customFormat="1" x14ac:dyDescent="0.2"/>
    <row r="131" spans="1:6" s="57" customFormat="1" x14ac:dyDescent="0.2">
      <c r="C131" s="118">
        <f>C62+C105+C125</f>
        <v>4426560</v>
      </c>
      <c r="D131" s="118">
        <f t="shared" ref="D131:E131" si="13">D62+D105+D125</f>
        <v>4579191</v>
      </c>
      <c r="E131" s="118">
        <f t="shared" si="13"/>
        <v>2532099.56</v>
      </c>
    </row>
    <row r="132" spans="1:6" s="57" customFormat="1" x14ac:dyDescent="0.2"/>
    <row r="133" spans="1:6" s="57" customFormat="1" x14ac:dyDescent="0.2"/>
    <row r="134" spans="1:6" s="57" customFormat="1" x14ac:dyDescent="0.2"/>
    <row r="135" spans="1:6" s="57" customFormat="1" x14ac:dyDescent="0.2"/>
    <row r="136" spans="1:6" s="57" customFormat="1" x14ac:dyDescent="0.2"/>
    <row r="137" spans="1:6" s="57" customFormat="1" x14ac:dyDescent="0.2"/>
    <row r="138" spans="1:6" s="57" customFormat="1" x14ac:dyDescent="0.2"/>
    <row r="139" spans="1:6" s="57" customFormat="1" x14ac:dyDescent="0.2"/>
    <row r="140" spans="1:6" s="57" customFormat="1" x14ac:dyDescent="0.2"/>
    <row r="141" spans="1:6" s="57" customFormat="1" x14ac:dyDescent="0.2"/>
    <row r="142" spans="1:6" s="57" customFormat="1" x14ac:dyDescent="0.2"/>
    <row r="143" spans="1:6" s="57" customFormat="1" x14ac:dyDescent="0.2"/>
    <row r="144" spans="1:6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="57" customFormat="1" x14ac:dyDescent="0.2"/>
    <row r="1250" s="57" customFormat="1" x14ac:dyDescent="0.2"/>
    <row r="1251" s="57" customFormat="1" x14ac:dyDescent="0.2"/>
    <row r="1252" s="57" customFormat="1" x14ac:dyDescent="0.2"/>
    <row r="1253" s="57" customFormat="1" x14ac:dyDescent="0.2"/>
    <row r="1254" s="57" customFormat="1" x14ac:dyDescent="0.2"/>
    <row r="1255" s="57" customFormat="1" x14ac:dyDescent="0.2"/>
    <row r="1256" s="57" customFormat="1" x14ac:dyDescent="0.2"/>
    <row r="1257" s="57" customFormat="1" x14ac:dyDescent="0.2"/>
    <row r="1258" s="57" customFormat="1" x14ac:dyDescent="0.2"/>
    <row r="1259" s="57" customFormat="1" x14ac:dyDescent="0.2"/>
    <row r="1260" s="57" customFormat="1" x14ac:dyDescent="0.2"/>
    <row r="1261" s="57" customFormat="1" x14ac:dyDescent="0.2"/>
    <row r="1262" s="57" customFormat="1" x14ac:dyDescent="0.2"/>
    <row r="1263" s="57" customFormat="1" x14ac:dyDescent="0.2"/>
    <row r="1264" s="57" customFormat="1" x14ac:dyDescent="0.2"/>
    <row r="1265" spans="1:3" s="57" customFormat="1" x14ac:dyDescent="0.2"/>
    <row r="1266" spans="1:3" s="57" customFormat="1" x14ac:dyDescent="0.2"/>
    <row r="1267" spans="1:3" s="57" customFormat="1" x14ac:dyDescent="0.2"/>
    <row r="1268" spans="1:3" s="57" customFormat="1" x14ac:dyDescent="0.2"/>
    <row r="1269" spans="1:3" s="57" customFormat="1" x14ac:dyDescent="0.2"/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57"/>
      <c r="B1285" s="57"/>
      <c r="C1285" s="57"/>
    </row>
    <row r="1286" spans="1:3" x14ac:dyDescent="0.2">
      <c r="A1286" s="57"/>
      <c r="B1286" s="57"/>
      <c r="C1286" s="57"/>
    </row>
    <row r="1287" spans="1:3" x14ac:dyDescent="0.2">
      <c r="A1287" s="57"/>
      <c r="B1287" s="57"/>
      <c r="C1287" s="57"/>
    </row>
    <row r="1288" spans="1:3" x14ac:dyDescent="0.2">
      <c r="A1288" s="57"/>
      <c r="B1288" s="57"/>
      <c r="C1288" s="57"/>
    </row>
    <row r="1289" spans="1:3" x14ac:dyDescent="0.2">
      <c r="A1289" s="57"/>
      <c r="B1289" s="57"/>
      <c r="C1289" s="57"/>
    </row>
    <row r="1290" spans="1:3" x14ac:dyDescent="0.2">
      <c r="A1290" s="57"/>
      <c r="B1290" s="57"/>
      <c r="C1290" s="57"/>
    </row>
    <row r="1291" spans="1:3" x14ac:dyDescent="0.2">
      <c r="A1291" s="57"/>
      <c r="B1291" s="57"/>
      <c r="C1291" s="57"/>
    </row>
    <row r="1292" spans="1:3" x14ac:dyDescent="0.2">
      <c r="A1292" s="57"/>
      <c r="B1292" s="57"/>
      <c r="C1292" s="57"/>
    </row>
    <row r="1293" spans="1:3" x14ac:dyDescent="0.2">
      <c r="A1293" s="57"/>
      <c r="B1293" s="57"/>
      <c r="C1293" s="57"/>
    </row>
    <row r="1294" spans="1:3" x14ac:dyDescent="0.2">
      <c r="A1294" s="57"/>
      <c r="B1294" s="57"/>
      <c r="C1294" s="57"/>
    </row>
    <row r="1295" spans="1:3" x14ac:dyDescent="0.2">
      <c r="A1295" s="57"/>
      <c r="B1295" s="57"/>
      <c r="C1295" s="57"/>
    </row>
    <row r="1296" spans="1:3" x14ac:dyDescent="0.2">
      <c r="A1296" s="57"/>
      <c r="B1296" s="57"/>
      <c r="C1296" s="57"/>
    </row>
    <row r="1297" spans="1:3" x14ac:dyDescent="0.2">
      <c r="A1297" s="57"/>
      <c r="B1297" s="57"/>
      <c r="C1297" s="57"/>
    </row>
    <row r="1298" spans="1:3" x14ac:dyDescent="0.2">
      <c r="A1298" s="57"/>
      <c r="B1298" s="57"/>
      <c r="C1298" s="57"/>
    </row>
    <row r="1299" spans="1:3" x14ac:dyDescent="0.2">
      <c r="A1299" s="57"/>
      <c r="B1299" s="57"/>
      <c r="C1299" s="57"/>
    </row>
    <row r="1300" spans="1:3" x14ac:dyDescent="0.2">
      <c r="A1300" s="57"/>
      <c r="B1300" s="57"/>
      <c r="C1300" s="57"/>
    </row>
    <row r="1301" spans="1:3" x14ac:dyDescent="0.2">
      <c r="A1301" s="57"/>
      <c r="B1301" s="57"/>
      <c r="C1301" s="57"/>
    </row>
    <row r="1302" spans="1:3" x14ac:dyDescent="0.2">
      <c r="A1302" s="57"/>
      <c r="B1302" s="57"/>
      <c r="C1302" s="57"/>
    </row>
    <row r="1303" spans="1:3" x14ac:dyDescent="0.2">
      <c r="A1303" s="57"/>
      <c r="B1303" s="57"/>
      <c r="C1303" s="57"/>
    </row>
    <row r="1304" spans="1:3" x14ac:dyDescent="0.2">
      <c r="A1304" s="57"/>
      <c r="B1304" s="57"/>
      <c r="C1304" s="57"/>
    </row>
    <row r="1305" spans="1:3" x14ac:dyDescent="0.2">
      <c r="A1305" s="57"/>
      <c r="B1305" s="57"/>
      <c r="C1305" s="57"/>
    </row>
    <row r="1306" spans="1:3" x14ac:dyDescent="0.2">
      <c r="A1306" s="57"/>
      <c r="B1306" s="57"/>
      <c r="C1306" s="57"/>
    </row>
    <row r="1307" spans="1:3" x14ac:dyDescent="0.2">
      <c r="A1307" s="40"/>
      <c r="B1307" s="40"/>
      <c r="C1307" s="40"/>
    </row>
    <row r="1308" spans="1:3" x14ac:dyDescent="0.2">
      <c r="A1308" s="40"/>
      <c r="B1308" s="40"/>
      <c r="C1308" s="40"/>
    </row>
    <row r="1309" spans="1:3" x14ac:dyDescent="0.2">
      <c r="A1309" s="40"/>
      <c r="B1309" s="40"/>
      <c r="C1309" s="40"/>
    </row>
    <row r="1310" spans="1:3" x14ac:dyDescent="0.2">
      <c r="A1310" s="40"/>
      <c r="B1310" s="40"/>
      <c r="C1310" s="40"/>
    </row>
    <row r="1311" spans="1:3" x14ac:dyDescent="0.2">
      <c r="A1311" s="40"/>
      <c r="B1311" s="40"/>
      <c r="C1311" s="40"/>
    </row>
    <row r="1312" spans="1:3" x14ac:dyDescent="0.2">
      <c r="A1312" s="40"/>
      <c r="B1312" s="40"/>
      <c r="C1312" s="40"/>
    </row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  <row r="7964" s="40" customFormat="1" x14ac:dyDescent="0.2"/>
    <row r="7965" s="40" customFormat="1" x14ac:dyDescent="0.2"/>
    <row r="7966" s="40" customFormat="1" x14ac:dyDescent="0.2"/>
    <row r="7967" s="40" customFormat="1" x14ac:dyDescent="0.2"/>
    <row r="7968" s="40" customFormat="1" x14ac:dyDescent="0.2"/>
    <row r="7969" s="40" customFormat="1" x14ac:dyDescent="0.2"/>
    <row r="7970" s="40" customFormat="1" x14ac:dyDescent="0.2"/>
    <row r="7971" s="40" customFormat="1" x14ac:dyDescent="0.2"/>
    <row r="7972" s="40" customFormat="1" x14ac:dyDescent="0.2"/>
    <row r="7973" s="40" customFormat="1" x14ac:dyDescent="0.2"/>
    <row r="7974" s="40" customFormat="1" x14ac:dyDescent="0.2"/>
    <row r="7975" s="40" customFormat="1" x14ac:dyDescent="0.2"/>
    <row r="7976" s="40" customFormat="1" x14ac:dyDescent="0.2"/>
    <row r="7977" s="40" customFormat="1" x14ac:dyDescent="0.2"/>
    <row r="7978" s="40" customFormat="1" x14ac:dyDescent="0.2"/>
    <row r="7979" s="40" customFormat="1" x14ac:dyDescent="0.2"/>
    <row r="7980" s="40" customFormat="1" x14ac:dyDescent="0.2"/>
    <row r="7981" s="40" customFormat="1" x14ac:dyDescent="0.2"/>
    <row r="7982" s="40" customFormat="1" x14ac:dyDescent="0.2"/>
    <row r="7983" s="40" customFormat="1" x14ac:dyDescent="0.2"/>
    <row r="7984" s="40" customFormat="1" x14ac:dyDescent="0.2"/>
    <row r="7985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Marijuča Pinezić</cp:lastModifiedBy>
  <cp:lastPrinted>2024-08-16T12:58:31Z</cp:lastPrinted>
  <dcterms:created xsi:type="dcterms:W3CDTF">2022-08-12T12:51:27Z</dcterms:created>
  <dcterms:modified xsi:type="dcterms:W3CDTF">2024-08-16T13:20:16Z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